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260" tabRatio="601" activeTab="0"/>
  </bookViews>
  <sheets>
    <sheet name="7." sheetId="1" r:id="rId1"/>
    <sheet name="7.1" sheetId="2" r:id="rId2"/>
    <sheet name="7.2" sheetId="3" r:id="rId3"/>
    <sheet name="7.3-4" sheetId="4" r:id="rId4"/>
    <sheet name="7.5" sheetId="5" r:id="rId5"/>
    <sheet name="7.6" sheetId="6" r:id="rId6"/>
    <sheet name="7.7" sheetId="7" r:id="rId7"/>
    <sheet name="7.8" sheetId="8" r:id="rId8"/>
    <sheet name="7.9-10" sheetId="9" r:id="rId9"/>
    <sheet name="7.11" sheetId="10" r:id="rId10"/>
  </sheets>
  <definedNames/>
  <calcPr fullCalcOnLoad="1"/>
</workbook>
</file>

<file path=xl/sharedStrings.xml><?xml version="1.0" encoding="utf-8"?>
<sst xmlns="http://schemas.openxmlformats.org/spreadsheetml/2006/main" count="739" uniqueCount="346">
  <si>
    <t>International (5 stars)</t>
  </si>
  <si>
    <t>Suites</t>
  </si>
  <si>
    <t>Rooms</t>
  </si>
  <si>
    <t>Beds</t>
  </si>
  <si>
    <t>Restaurants</t>
  </si>
  <si>
    <t>Beirut</t>
  </si>
  <si>
    <t>Mount-Lebanon</t>
  </si>
  <si>
    <t>Bekaa</t>
  </si>
  <si>
    <t>Total 5 stars</t>
  </si>
  <si>
    <t>4 stars</t>
  </si>
  <si>
    <t>Under labelling</t>
  </si>
  <si>
    <t>North Lebanon</t>
  </si>
  <si>
    <t>Total 4 stars</t>
  </si>
  <si>
    <t>Total 4 stars A</t>
  </si>
  <si>
    <t>South-Lebanon</t>
  </si>
  <si>
    <t>Total 4 stars B</t>
  </si>
  <si>
    <t>4 stars category A</t>
  </si>
  <si>
    <t>4 stars category B</t>
  </si>
  <si>
    <t>3 stars</t>
  </si>
  <si>
    <t>3 stars category A</t>
  </si>
  <si>
    <t>Total 3 stars</t>
  </si>
  <si>
    <t>Total 3 stars B</t>
  </si>
  <si>
    <t>Total 3 stars A</t>
  </si>
  <si>
    <t>3 stars category B</t>
  </si>
  <si>
    <t>Total 2 stars</t>
  </si>
  <si>
    <t>2 stars</t>
  </si>
  <si>
    <t>Total 2 stars A</t>
  </si>
  <si>
    <t>2 stars category B</t>
  </si>
  <si>
    <t>Total 2 stars B</t>
  </si>
  <si>
    <t>1 star category A</t>
  </si>
  <si>
    <t>Total 1 star A</t>
  </si>
  <si>
    <t>1 star category B</t>
  </si>
  <si>
    <t>Total 1 star B</t>
  </si>
  <si>
    <t>Total Lebanon</t>
  </si>
  <si>
    <t>Average 2007</t>
  </si>
  <si>
    <t>Category</t>
  </si>
  <si>
    <t>Region</t>
  </si>
  <si>
    <t>5 stars</t>
  </si>
  <si>
    <t>4 stars A</t>
  </si>
  <si>
    <t>4 stars B</t>
  </si>
  <si>
    <t>3 stars A</t>
  </si>
  <si>
    <t>3 stars B</t>
  </si>
  <si>
    <t>2 stars A</t>
  </si>
  <si>
    <t>North Metn</t>
  </si>
  <si>
    <t>Kessrouan</t>
  </si>
  <si>
    <t>South Metn</t>
  </si>
  <si>
    <t>South Lebanon</t>
  </si>
  <si>
    <t>Jbeil</t>
  </si>
  <si>
    <t>Caza</t>
  </si>
  <si>
    <t>Class 1</t>
  </si>
  <si>
    <t>Class 2</t>
  </si>
  <si>
    <t>Class 3</t>
  </si>
  <si>
    <t>Under Labelling</t>
  </si>
  <si>
    <t>Lebanon</t>
  </si>
  <si>
    <t>Aley</t>
  </si>
  <si>
    <t>Chouf</t>
  </si>
  <si>
    <t>Metn</t>
  </si>
  <si>
    <t>Kesserwan</t>
  </si>
  <si>
    <t>Country</t>
  </si>
  <si>
    <t>Customers</t>
  </si>
  <si>
    <t>Nights</t>
  </si>
  <si>
    <t>Average nights per person</t>
  </si>
  <si>
    <t>Iraq</t>
  </si>
  <si>
    <t>United States</t>
  </si>
  <si>
    <t>England</t>
  </si>
  <si>
    <t>Ireland</t>
  </si>
  <si>
    <t>Micronesia</t>
  </si>
  <si>
    <t>Denmark</t>
  </si>
  <si>
    <t>7. TOURISM</t>
  </si>
  <si>
    <t>Source: General Directorate of General Seurity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</si>
  <si>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</si>
  <si>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</si>
  <si>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</si>
  <si>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</si>
  <si>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</si>
  <si>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</si>
  <si>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</si>
  <si>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</si>
  <si>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</si>
  <si>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</si>
  <si>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</si>
  <si>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</si>
  <si>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</si>
  <si>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Lebanese</t>
  </si>
  <si>
    <t>Americas</t>
  </si>
  <si>
    <t>Asia</t>
  </si>
  <si>
    <t>Europe</t>
  </si>
  <si>
    <t>Oceania</t>
  </si>
  <si>
    <t>Other nationalities</t>
  </si>
  <si>
    <t>Africans excluding Arabs</t>
  </si>
  <si>
    <t>Febraury</t>
  </si>
  <si>
    <t>Algeria</t>
  </si>
  <si>
    <t>Saudi Arabia</t>
  </si>
  <si>
    <t>Bahrain</t>
  </si>
  <si>
    <t>Djibouti</t>
  </si>
  <si>
    <t>Egypt</t>
  </si>
  <si>
    <t>United Arab Emirates</t>
  </si>
  <si>
    <t>Jordan</t>
  </si>
  <si>
    <t>Kuwait</t>
  </si>
  <si>
    <t>Libya</t>
  </si>
  <si>
    <t>Morocco</t>
  </si>
  <si>
    <t>Mauritania</t>
  </si>
  <si>
    <t>Oman</t>
  </si>
  <si>
    <t>Qatar</t>
  </si>
  <si>
    <t>Somalia</t>
  </si>
  <si>
    <t>Sudan</t>
  </si>
  <si>
    <t>Syria</t>
  </si>
  <si>
    <t>Tunisia</t>
  </si>
  <si>
    <t>South Africa</t>
  </si>
  <si>
    <t>Benin</t>
  </si>
  <si>
    <t>Botswana</t>
  </si>
  <si>
    <t>Burkina Fasso</t>
  </si>
  <si>
    <t>Congo</t>
  </si>
  <si>
    <t>Ivory Coast</t>
  </si>
  <si>
    <t>Ethiopia</t>
  </si>
  <si>
    <t>Gabon</t>
  </si>
  <si>
    <t>Gambia</t>
  </si>
  <si>
    <t>Ghana</t>
  </si>
  <si>
    <t>Guinea</t>
  </si>
  <si>
    <t>Kenya</t>
  </si>
  <si>
    <t>Mali</t>
  </si>
  <si>
    <t>Namibia</t>
  </si>
  <si>
    <t>Niger</t>
  </si>
  <si>
    <t>Nigeria</t>
  </si>
  <si>
    <t>Senegal</t>
  </si>
  <si>
    <t>Tanzania</t>
  </si>
  <si>
    <t>Uganda</t>
  </si>
  <si>
    <t>Argentina</t>
  </si>
  <si>
    <t>Bahamas</t>
  </si>
  <si>
    <t>Bolivia</t>
  </si>
  <si>
    <t>Brazil</t>
  </si>
  <si>
    <t>Canada</t>
  </si>
  <si>
    <t>Chile</t>
  </si>
  <si>
    <t>Cuba</t>
  </si>
  <si>
    <t>Guatemala</t>
  </si>
  <si>
    <t>Jamaica</t>
  </si>
  <si>
    <t>Mexico</t>
  </si>
  <si>
    <t>Panama</t>
  </si>
  <si>
    <t>Paraguay</t>
  </si>
  <si>
    <t>Peru</t>
  </si>
  <si>
    <t>Surinam</t>
  </si>
  <si>
    <t>Trinidad and Tobago</t>
  </si>
  <si>
    <t>Urguay</t>
  </si>
  <si>
    <t>Venezuela</t>
  </si>
  <si>
    <t>Afghanistan</t>
  </si>
  <si>
    <t>Angola</t>
  </si>
  <si>
    <t>Bhutan</t>
  </si>
  <si>
    <t>Cambodia</t>
  </si>
  <si>
    <t>China</t>
  </si>
  <si>
    <t>North Korea</t>
  </si>
  <si>
    <t>South Korea</t>
  </si>
  <si>
    <t>Hong Kong</t>
  </si>
  <si>
    <t>Indonesia</t>
  </si>
  <si>
    <t>India</t>
  </si>
  <si>
    <t>Iran</t>
  </si>
  <si>
    <t>Japan</t>
  </si>
  <si>
    <t>Malaysia</t>
  </si>
  <si>
    <t>Malawi</t>
  </si>
  <si>
    <t>Nepal</t>
  </si>
  <si>
    <t>Pakistan</t>
  </si>
  <si>
    <t>Philippines</t>
  </si>
  <si>
    <t>Sri Lanka</t>
  </si>
  <si>
    <t>Taiwan</t>
  </si>
  <si>
    <t>Thailand</t>
  </si>
  <si>
    <t>Turkey</t>
  </si>
  <si>
    <t>Uzbekistan</t>
  </si>
  <si>
    <t>Armenia</t>
  </si>
  <si>
    <t>Albania</t>
  </si>
  <si>
    <t>Germany</t>
  </si>
  <si>
    <t>Andorra</t>
  </si>
  <si>
    <t>Austria</t>
  </si>
  <si>
    <t>Belgium</t>
  </si>
  <si>
    <t>Bulgaria</t>
  </si>
  <si>
    <t>Cyprus</t>
  </si>
  <si>
    <t>Croatia</t>
  </si>
  <si>
    <t>Spain</t>
  </si>
  <si>
    <t>Estonia</t>
  </si>
  <si>
    <t>Finland</t>
  </si>
  <si>
    <t>France</t>
  </si>
  <si>
    <t>Georgia</t>
  </si>
  <si>
    <t>Greece</t>
  </si>
  <si>
    <t>Netherlands</t>
  </si>
  <si>
    <t>Hungary</t>
  </si>
  <si>
    <t>Iceland</t>
  </si>
  <si>
    <t>Italy</t>
  </si>
  <si>
    <t>Luxembourg</t>
  </si>
  <si>
    <t>Macedonia</t>
  </si>
  <si>
    <t>Malta</t>
  </si>
  <si>
    <t>Monaco</t>
  </si>
  <si>
    <t>Norway</t>
  </si>
  <si>
    <t>Poland</t>
  </si>
  <si>
    <t>Portugal</t>
  </si>
  <si>
    <t>Czech Republic</t>
  </si>
  <si>
    <t>Russia</t>
  </si>
  <si>
    <t>Slovakia</t>
  </si>
  <si>
    <t>Slovenia</t>
  </si>
  <si>
    <t>Switzerland</t>
  </si>
  <si>
    <t>Ukraine</t>
  </si>
  <si>
    <t>Australia</t>
  </si>
  <si>
    <t>Palestine</t>
  </si>
  <si>
    <t>Yemen</t>
  </si>
  <si>
    <t>Arrivals</t>
  </si>
  <si>
    <t>Departures</t>
  </si>
  <si>
    <t>Table made by CAS</t>
  </si>
  <si>
    <t>Number</t>
  </si>
  <si>
    <t>Hotels</t>
  </si>
  <si>
    <t>Furnished apartments</t>
  </si>
  <si>
    <t>Source : Ministry of Culture</t>
  </si>
  <si>
    <t xml:space="preserve">  Baalbek</t>
  </si>
  <si>
    <t>Beiteddine</t>
  </si>
  <si>
    <t xml:space="preserve">  Byblos</t>
  </si>
  <si>
    <t xml:space="preserve">  Saida</t>
  </si>
  <si>
    <t xml:space="preserve">  Faqra</t>
  </si>
  <si>
    <t xml:space="preserve">  Tripoli</t>
  </si>
  <si>
    <t>Niha</t>
  </si>
  <si>
    <t>Total visitors</t>
  </si>
  <si>
    <t>Visitors</t>
  </si>
  <si>
    <t xml:space="preserve"> Source : Ministry of Tourism</t>
  </si>
  <si>
    <t>Entry tariff in LBP</t>
  </si>
  <si>
    <t>Foreigner tariff</t>
  </si>
  <si>
    <t>Lebanese tariff</t>
  </si>
  <si>
    <t>Student tariff</t>
  </si>
  <si>
    <t>Child tariff</t>
  </si>
  <si>
    <t xml:space="preserve">  National Musuem</t>
  </si>
  <si>
    <t>Aanjar</t>
  </si>
  <si>
    <t>Majdal Aanjar</t>
  </si>
  <si>
    <t>Tebnine</t>
  </si>
  <si>
    <t>Total amount which was spent in the hotel sector in this survey is about 59,065,980 USD</t>
  </si>
  <si>
    <t>Total</t>
  </si>
  <si>
    <t>Mohafazat</t>
  </si>
  <si>
    <t>Jbeil / جبيل</t>
  </si>
  <si>
    <t>Molodovia</t>
  </si>
  <si>
    <t>New-Zealand</t>
  </si>
  <si>
    <t>Romania</t>
  </si>
  <si>
    <t>Dominica</t>
  </si>
  <si>
    <t>Swaziland</t>
  </si>
  <si>
    <t>Yougoslavia</t>
  </si>
  <si>
    <t>Singapore</t>
  </si>
  <si>
    <t>Colombia</t>
  </si>
  <si>
    <t>Bsonia Herzegovenia</t>
  </si>
  <si>
    <t>El Salavador</t>
  </si>
  <si>
    <t>Vietnam</t>
  </si>
  <si>
    <t>Sierra Leone</t>
  </si>
  <si>
    <t>Zimbabwe</t>
  </si>
  <si>
    <t>Macao</t>
  </si>
  <si>
    <t>Belize</t>
  </si>
  <si>
    <t>Ecuador</t>
  </si>
  <si>
    <t>Lithuania</t>
  </si>
  <si>
    <t>Cameroon</t>
  </si>
  <si>
    <t>Cap Vert</t>
  </si>
  <si>
    <t>Liberia</t>
  </si>
  <si>
    <t>Costa Rica</t>
  </si>
  <si>
    <t>Antigua and Barbuda</t>
  </si>
  <si>
    <t>Azarbeidjan</t>
  </si>
  <si>
    <t>Eritrea</t>
  </si>
  <si>
    <t>Table 7.13 - Total number of nights and Length of Stay in Hotels and furnished apartments in 2007 - Cont. 1</t>
  </si>
  <si>
    <t>Table 7.13 - Total number of nights and Length of Stay in Hotels and furnished apartments in 2007 - Cont. 2</t>
  </si>
  <si>
    <t>Source: Ministry of Tourism and CAS</t>
  </si>
  <si>
    <t>Services</t>
  </si>
  <si>
    <t>1. Accommodation services</t>
  </si>
  <si>
    <t>1.1. Hotels</t>
  </si>
  <si>
    <t>1.1. Furnished apartments</t>
  </si>
  <si>
    <t>2. Food and beverages services</t>
  </si>
  <si>
    <t>3. Passenger transport services</t>
  </si>
  <si>
    <t>3.1. Water transport services</t>
  </si>
  <si>
    <t>Unit</t>
  </si>
  <si>
    <t>1.2 Second Homes</t>
  </si>
  <si>
    <t>2.1. Restaurants and night clubs</t>
  </si>
  <si>
    <t>3.2 Air transport services</t>
  </si>
  <si>
    <t>3.2.1. Incoming passengers</t>
  </si>
  <si>
    <t>3.2.2. Outgoing passengers</t>
  </si>
  <si>
    <t>3.3. Passengers transport equipment rental</t>
  </si>
  <si>
    <t>3.3.1. Car rental agencies</t>
  </si>
  <si>
    <t>3.1.1. Disembarked tourists at the Port of Beirut</t>
  </si>
  <si>
    <t>4. Travel agency, tour operator and tourist guide services</t>
  </si>
  <si>
    <t>4.1. Travel Agencies</t>
  </si>
  <si>
    <t xml:space="preserve">        of which air travel agencies</t>
  </si>
  <si>
    <t>5. Cultural services</t>
  </si>
  <si>
    <t>Musuem</t>
  </si>
  <si>
    <t>Hotel</t>
  </si>
  <si>
    <t>Furnished apartment</t>
  </si>
  <si>
    <t>Second Home</t>
  </si>
  <si>
    <t>Restaurant &amp; night club</t>
  </si>
  <si>
    <t>Disembarked tourist</t>
  </si>
  <si>
    <t>Arrival</t>
  </si>
  <si>
    <t>Departure</t>
  </si>
  <si>
    <t>Agency</t>
  </si>
  <si>
    <t>5.2. Tourist sites</t>
  </si>
  <si>
    <t>Site</t>
  </si>
  <si>
    <t>6. Recreation and other entertainment services</t>
  </si>
  <si>
    <t>Cinemas</t>
  </si>
  <si>
    <t>5.2. Cinemas</t>
  </si>
  <si>
    <t>6.1. Sports and receational sport services: Ecotourism - leisure</t>
  </si>
  <si>
    <t>Center</t>
  </si>
  <si>
    <t>6.2. Other amusement and recreational services</t>
  </si>
  <si>
    <t>6.2.1. Marinas</t>
  </si>
  <si>
    <t>Marina</t>
  </si>
  <si>
    <t>6.2.2. Beaches and resorts</t>
  </si>
  <si>
    <t>Beach &amp; resort</t>
  </si>
  <si>
    <t>7. Miscellaneous tourism services</t>
  </si>
  <si>
    <t>7.1. Handcraft shops</t>
  </si>
  <si>
    <t>Shop</t>
  </si>
  <si>
    <t>Mall</t>
  </si>
  <si>
    <t>Nationality</t>
  </si>
  <si>
    <t>Beiteddine Palace</t>
  </si>
  <si>
    <t>Jeita Grotto</t>
  </si>
  <si>
    <t>Niha Grotto</t>
  </si>
  <si>
    <t>Total under labeling</t>
  </si>
  <si>
    <t>Baalbek Citadelle</t>
  </si>
  <si>
    <t>Byblos Citadelle</t>
  </si>
  <si>
    <t>Saida Citadelle</t>
  </si>
  <si>
    <t>Faqra Grotto</t>
  </si>
  <si>
    <t>Tripoli Citadelle</t>
  </si>
  <si>
    <t>Table assembled by CAS</t>
  </si>
  <si>
    <t>7.2. Shopping malls</t>
  </si>
  <si>
    <t>Chad</t>
  </si>
  <si>
    <t>Bangladesh</t>
  </si>
  <si>
    <t>Kazakhstan</t>
  </si>
  <si>
    <t>Sweden</t>
  </si>
  <si>
    <t>Belarus</t>
  </si>
  <si>
    <t>Liechtenstein</t>
  </si>
  <si>
    <t>5.1. Museums</t>
  </si>
  <si>
    <t>National Museum</t>
  </si>
  <si>
    <t xml:space="preserve">  Tyre</t>
  </si>
  <si>
    <t>Tyre Ruins</t>
  </si>
  <si>
    <t>2 stars category A</t>
  </si>
  <si>
    <t>Mauritius Island</t>
  </si>
  <si>
    <t>This survey was conducted for the year 2004 and covered 43% of total arrivals in Lebanon in 2004. It was carried out on 110 establishments classified 5 stars, 4 stars A, 4 stars B, 3 stars A, 3 stars B and 2 stars A</t>
  </si>
  <si>
    <t>Percent of Hotel guests in this survey is about 43% of total arrivals in Lebanon.</t>
  </si>
  <si>
    <t>The results were published in the Yearly Book "Tourism Statistics of Lebanon" last published in 2004. CAS git these results</t>
  </si>
  <si>
    <t>thanks the cooperation with the Ministry of Tourism through MEDSTAT Porject.</t>
  </si>
  <si>
    <t>Syrians</t>
  </si>
  <si>
    <t>Arabs excluding Lebanese and Syrians</t>
  </si>
  <si>
    <t>Arabs</t>
  </si>
  <si>
    <t>Table 7.3 - Tourism sites visitors</t>
  </si>
  <si>
    <t>Table 7.4 - Tariffs for entering tourism sites</t>
  </si>
  <si>
    <t>Table 7.5 - Hotel categories in Lebanon in 2006</t>
  </si>
  <si>
    <t>Table 7.5 - Hotel categories in Lebanon in 2006 - Cont. 1</t>
  </si>
  <si>
    <t>Table 7.6 - Hotels room occupancy in Lebanon in 2007</t>
  </si>
  <si>
    <t>Table 7.7 - Hotels bed occupancy in Lebanon in 2007</t>
  </si>
  <si>
    <t>Table 7.8 - Furnished apartments in 2006</t>
  </si>
  <si>
    <t>Table 7.9 - Furnished apartments room occupancy (%) in 2007</t>
  </si>
  <si>
    <t>Table 7.10 - Furnished apartments bed occupancy (%) in 2007</t>
  </si>
  <si>
    <t>Table 7.11 - Total number of nights and Length of Stay in Hotels and furnished apartments in 2004</t>
  </si>
  <si>
    <t>Table 7.1 - Visitors' movement</t>
  </si>
  <si>
    <t>Table 7.2 - Available tourism characteristic services statistics in 2007</t>
  </si>
</sst>
</file>

<file path=xl/styles.xml><?xml version="1.0" encoding="utf-8"?>
<styleSheet xmlns="http://schemas.openxmlformats.org/spreadsheetml/2006/main">
  <numFmts count="56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2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2.5"/>
      <name val="Arial"/>
      <family val="0"/>
    </font>
    <font>
      <b/>
      <sz val="1.75"/>
      <name val="Times New Roman"/>
      <family val="1"/>
    </font>
    <font>
      <sz val="1.75"/>
      <name val="Times New Roman"/>
      <family val="1"/>
    </font>
    <font>
      <sz val="2"/>
      <name val="Times New Roman"/>
      <family val="1"/>
    </font>
    <font>
      <b/>
      <sz val="2.25"/>
      <name val="Times New Roman"/>
      <family val="1"/>
    </font>
    <font>
      <b/>
      <i/>
      <sz val="1.75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10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7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right" vertical="center" textRotation="90" readingOrder="1"/>
    </xf>
    <xf numFmtId="0" fontId="5" fillId="0" borderId="0" xfId="0" applyFont="1" applyFill="1" applyAlignment="1">
      <alignment vertical="center" textRotation="90" readingOrder="1"/>
    </xf>
    <xf numFmtId="191" fontId="9" fillId="0" borderId="1" xfId="15" applyNumberFormat="1" applyFont="1" applyBorder="1" applyAlignment="1">
      <alignment vertical="center" readingOrder="1"/>
    </xf>
    <xf numFmtId="191" fontId="9" fillId="0" borderId="2" xfId="15" applyNumberFormat="1" applyFont="1" applyBorder="1" applyAlignment="1">
      <alignment vertical="center" readingOrder="1"/>
    </xf>
    <xf numFmtId="191" fontId="9" fillId="0" borderId="1" xfId="15" applyNumberFormat="1" applyFont="1" applyFill="1" applyBorder="1" applyAlignment="1">
      <alignment horizontal="right" vertical="center" readingOrder="1"/>
    </xf>
    <xf numFmtId="191" fontId="9" fillId="0" borderId="3" xfId="15" applyNumberFormat="1" applyFont="1" applyFill="1" applyBorder="1" applyAlignment="1">
      <alignment horizontal="right" vertical="center" readingOrder="1"/>
    </xf>
    <xf numFmtId="191" fontId="9" fillId="0" borderId="3" xfId="15" applyNumberFormat="1" applyFont="1" applyBorder="1" applyAlignment="1">
      <alignment vertical="center" readingOrder="1"/>
    </xf>
    <xf numFmtId="191" fontId="9" fillId="0" borderId="4" xfId="15" applyNumberFormat="1" applyFont="1" applyFill="1" applyBorder="1" applyAlignment="1">
      <alignment horizontal="right" vertical="center" readingOrder="1"/>
    </xf>
    <xf numFmtId="0" fontId="9" fillId="0" borderId="3" xfId="0" applyFont="1" applyBorder="1" applyAlignment="1">
      <alignment vertical="center"/>
    </xf>
    <xf numFmtId="191" fontId="9" fillId="0" borderId="3" xfId="15" applyNumberFormat="1" applyFont="1" applyBorder="1" applyAlignment="1">
      <alignment horizontal="right" vertical="center" readingOrder="1"/>
    </xf>
    <xf numFmtId="191" fontId="9" fillId="0" borderId="5" xfId="15" applyNumberFormat="1" applyFont="1" applyFill="1" applyBorder="1" applyAlignment="1">
      <alignment vertical="center" readingOrder="1"/>
    </xf>
    <xf numFmtId="191" fontId="14" fillId="0" borderId="6" xfId="15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vertical="center" readingOrder="1"/>
    </xf>
    <xf numFmtId="0" fontId="8" fillId="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readingOrder="1"/>
    </xf>
    <xf numFmtId="0" fontId="13" fillId="2" borderId="8" xfId="0" applyFont="1" applyFill="1" applyBorder="1" applyAlignment="1">
      <alignment horizontal="center" vertical="center" wrapText="1" readingOrder="1"/>
    </xf>
    <xf numFmtId="0" fontId="13" fillId="2" borderId="7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191" fontId="14" fillId="0" borderId="9" xfId="0" applyNumberFormat="1" applyFont="1" applyFill="1" applyBorder="1" applyAlignment="1">
      <alignment vertical="center" readingOrder="1"/>
    </xf>
    <xf numFmtId="191" fontId="14" fillId="0" borderId="10" xfId="0" applyNumberFormat="1" applyFont="1" applyFill="1" applyBorder="1" applyAlignment="1">
      <alignment vertical="center" readingOrder="1"/>
    </xf>
    <xf numFmtId="0" fontId="9" fillId="0" borderId="11" xfId="0" applyFont="1" applyBorder="1" applyAlignment="1">
      <alignment vertical="center"/>
    </xf>
    <xf numFmtId="191" fontId="9" fillId="0" borderId="11" xfId="15" applyNumberFormat="1" applyFont="1" applyBorder="1" applyAlignment="1">
      <alignment vertical="center" readingOrder="1"/>
    </xf>
    <xf numFmtId="0" fontId="8" fillId="0" borderId="0" xfId="0" applyFont="1" applyAlignment="1">
      <alignment vertical="center"/>
    </xf>
    <xf numFmtId="3" fontId="14" fillId="0" borderId="12" xfId="0" applyNumberFormat="1" applyFont="1" applyBorder="1" applyAlignment="1">
      <alignment vertical="center" readingOrder="1"/>
    </xf>
    <xf numFmtId="3" fontId="14" fillId="0" borderId="13" xfId="0" applyNumberFormat="1" applyFont="1" applyBorder="1" applyAlignment="1">
      <alignment vertical="center" readingOrder="1"/>
    </xf>
    <xf numFmtId="3" fontId="9" fillId="0" borderId="3" xfId="15" applyNumberFormat="1" applyFont="1" applyFill="1" applyBorder="1" applyAlignment="1">
      <alignment horizontal="right" vertical="center" readingOrder="1"/>
    </xf>
    <xf numFmtId="3" fontId="14" fillId="0" borderId="9" xfId="0" applyNumberFormat="1" applyFont="1" applyBorder="1" applyAlignment="1">
      <alignment vertical="center" readingOrder="1"/>
    </xf>
    <xf numFmtId="3" fontId="9" fillId="0" borderId="5" xfId="0" applyNumberFormat="1" applyFont="1" applyFill="1" applyBorder="1" applyAlignment="1">
      <alignment vertical="center" readingOrder="1"/>
    </xf>
    <xf numFmtId="3" fontId="9" fillId="0" borderId="3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3" fontId="9" fillId="0" borderId="14" xfId="0" applyNumberFormat="1" applyFont="1" applyFill="1" applyBorder="1" applyAlignment="1">
      <alignment vertical="center" readingOrder="1"/>
    </xf>
    <xf numFmtId="3" fontId="9" fillId="0" borderId="15" xfId="0" applyNumberFormat="1" applyFont="1" applyFill="1" applyBorder="1" applyAlignment="1">
      <alignment vertical="center" readingOrder="1"/>
    </xf>
    <xf numFmtId="3" fontId="9" fillId="0" borderId="16" xfId="0" applyNumberFormat="1" applyFont="1" applyFill="1" applyBorder="1" applyAlignment="1">
      <alignment vertical="center" readingOrder="1"/>
    </xf>
    <xf numFmtId="3" fontId="9" fillId="0" borderId="17" xfId="0" applyNumberFormat="1" applyFont="1" applyFill="1" applyBorder="1" applyAlignment="1">
      <alignment vertical="center" readingOrder="1"/>
    </xf>
    <xf numFmtId="3" fontId="9" fillId="0" borderId="1" xfId="0" applyNumberFormat="1" applyFont="1" applyFill="1" applyBorder="1" applyAlignment="1">
      <alignment vertical="center" readingOrder="1"/>
    </xf>
    <xf numFmtId="3" fontId="9" fillId="0" borderId="2" xfId="0" applyNumberFormat="1" applyFont="1" applyFill="1" applyBorder="1" applyAlignment="1">
      <alignment vertical="center" readingOrder="1"/>
    </xf>
    <xf numFmtId="3" fontId="14" fillId="0" borderId="18" xfId="0" applyNumberFormat="1" applyFont="1" applyBorder="1" applyAlignment="1">
      <alignment vertical="center" readingOrder="1"/>
    </xf>
    <xf numFmtId="191" fontId="9" fillId="0" borderId="17" xfId="15" applyNumberFormat="1" applyFont="1" applyBorder="1" applyAlignment="1">
      <alignment vertical="center" readingOrder="1"/>
    </xf>
    <xf numFmtId="191" fontId="9" fillId="0" borderId="5" xfId="15" applyNumberFormat="1" applyFont="1" applyFill="1" applyBorder="1" applyAlignment="1">
      <alignment vertical="center" wrapText="1" readingOrder="1"/>
    </xf>
    <xf numFmtId="191" fontId="9" fillId="0" borderId="19" xfId="15" applyNumberFormat="1" applyFont="1" applyBorder="1" applyAlignment="1">
      <alignment vertical="center" readingOrder="1"/>
    </xf>
    <xf numFmtId="191" fontId="9" fillId="0" borderId="20" xfId="15" applyNumberFormat="1" applyFont="1" applyBorder="1" applyAlignment="1">
      <alignment vertical="center" readingOrder="1"/>
    </xf>
    <xf numFmtId="191" fontId="14" fillId="0" borderId="21" xfId="15" applyNumberFormat="1" applyFont="1" applyFill="1" applyBorder="1" applyAlignment="1">
      <alignment horizontal="right" vertical="center" readingOrder="1"/>
    </xf>
    <xf numFmtId="0" fontId="8" fillId="2" borderId="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3" fillId="2" borderId="21" xfId="0" applyFont="1" applyFill="1" applyBorder="1" applyAlignment="1">
      <alignment horizontal="center" vertical="center" textRotation="90" wrapText="1" readingOrder="1"/>
    </xf>
    <xf numFmtId="0" fontId="13" fillId="2" borderId="24" xfId="0" applyFont="1" applyFill="1" applyBorder="1" applyAlignment="1">
      <alignment horizontal="center" vertical="center" textRotation="90" wrapText="1" readingOrder="1"/>
    </xf>
    <xf numFmtId="0" fontId="13" fillId="2" borderId="6" xfId="0" applyFont="1" applyFill="1" applyBorder="1" applyAlignment="1">
      <alignment horizontal="center" vertical="center" textRotation="90" wrapText="1" readingOrder="1"/>
    </xf>
    <xf numFmtId="0" fontId="9" fillId="0" borderId="2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91" fontId="9" fillId="2" borderId="5" xfId="15" applyNumberFormat="1" applyFont="1" applyFill="1" applyBorder="1" applyAlignment="1">
      <alignment vertical="center" readingOrder="1"/>
    </xf>
    <xf numFmtId="191" fontId="9" fillId="2" borderId="3" xfId="15" applyNumberFormat="1" applyFont="1" applyFill="1" applyBorder="1" applyAlignment="1">
      <alignment horizontal="right" vertical="center" readingOrder="1"/>
    </xf>
    <xf numFmtId="191" fontId="14" fillId="0" borderId="24" xfId="15" applyNumberFormat="1" applyFont="1" applyFill="1" applyBorder="1" applyAlignment="1">
      <alignment horizontal="right" vertical="center" readingOrder="1"/>
    </xf>
    <xf numFmtId="191" fontId="9" fillId="0" borderId="26" xfId="15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vertical="center"/>
    </xf>
    <xf numFmtId="191" fontId="9" fillId="0" borderId="27" xfId="15" applyNumberFormat="1" applyFont="1" applyBorder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171" fontId="9" fillId="0" borderId="9" xfId="15" applyNumberFormat="1" applyFont="1" applyBorder="1" applyAlignment="1">
      <alignment vertical="center"/>
    </xf>
    <xf numFmtId="171" fontId="9" fillId="0" borderId="28" xfId="15" applyFont="1" applyBorder="1" applyAlignment="1">
      <alignment vertical="center"/>
    </xf>
    <xf numFmtId="171" fontId="9" fillId="0" borderId="28" xfId="15" applyNumberFormat="1" applyFont="1" applyBorder="1" applyAlignment="1">
      <alignment vertical="center"/>
    </xf>
    <xf numFmtId="171" fontId="9" fillId="0" borderId="12" xfId="15" applyNumberFormat="1" applyFont="1" applyBorder="1" applyAlignment="1">
      <alignment vertical="center"/>
    </xf>
    <xf numFmtId="171" fontId="9" fillId="0" borderId="29" xfId="15" applyNumberFormat="1" applyFont="1" applyBorder="1" applyAlignment="1">
      <alignment vertical="center"/>
    </xf>
    <xf numFmtId="171" fontId="9" fillId="0" borderId="13" xfId="15" applyNumberFormat="1" applyFont="1" applyBorder="1" applyAlignment="1">
      <alignment vertical="center"/>
    </xf>
    <xf numFmtId="171" fontId="9" fillId="0" borderId="0" xfId="15" applyNumberFormat="1" applyFont="1" applyAlignment="1">
      <alignment vertical="center"/>
    </xf>
    <xf numFmtId="171" fontId="9" fillId="0" borderId="28" xfId="15" applyFont="1" applyFill="1" applyBorder="1" applyAlignment="1">
      <alignment vertical="center"/>
    </xf>
    <xf numFmtId="171" fontId="9" fillId="0" borderId="3" xfId="15" applyNumberFormat="1" applyFont="1" applyBorder="1" applyAlignment="1">
      <alignment vertical="center"/>
    </xf>
    <xf numFmtId="171" fontId="9" fillId="0" borderId="3" xfId="15" applyNumberFormat="1" applyFont="1" applyFill="1" applyBorder="1" applyAlignment="1">
      <alignment vertical="center"/>
    </xf>
    <xf numFmtId="171" fontId="9" fillId="0" borderId="30" xfId="15" applyFont="1" applyBorder="1" applyAlignment="1">
      <alignment vertical="center"/>
    </xf>
    <xf numFmtId="171" fontId="9" fillId="0" borderId="22" xfId="15" applyNumberFormat="1" applyFon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191" fontId="9" fillId="0" borderId="26" xfId="15" applyNumberFormat="1" applyFont="1" applyBorder="1" applyAlignment="1">
      <alignment vertical="center" readingOrder="1"/>
    </xf>
    <xf numFmtId="191" fontId="9" fillId="0" borderId="31" xfId="15" applyNumberFormat="1" applyFont="1" applyBorder="1" applyAlignment="1">
      <alignment vertical="center" readingOrder="1"/>
    </xf>
    <xf numFmtId="191" fontId="9" fillId="0" borderId="32" xfId="15" applyNumberFormat="1" applyFont="1" applyFill="1" applyBorder="1" applyAlignment="1">
      <alignment vertical="center" readingOrder="1"/>
    </xf>
    <xf numFmtId="191" fontId="9" fillId="0" borderId="33" xfId="15" applyNumberFormat="1" applyFont="1" applyFill="1" applyBorder="1" applyAlignment="1">
      <alignment vertical="center" readingOrder="1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91" fontId="9" fillId="0" borderId="28" xfId="15" applyNumberFormat="1" applyFont="1" applyFill="1" applyBorder="1" applyAlignment="1">
      <alignment vertical="center" readingOrder="1"/>
    </xf>
    <xf numFmtId="0" fontId="8" fillId="2" borderId="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91" fontId="9" fillId="0" borderId="19" xfId="15" applyNumberFormat="1" applyFont="1" applyFill="1" applyBorder="1" applyAlignment="1">
      <alignment vertical="center" readingOrder="1"/>
    </xf>
    <xf numFmtId="191" fontId="9" fillId="0" borderId="26" xfId="15" applyNumberFormat="1" applyFont="1" applyBorder="1" applyAlignment="1">
      <alignment horizontal="right" vertical="center" readingOrder="1"/>
    </xf>
    <xf numFmtId="3" fontId="9" fillId="0" borderId="3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171" fontId="14" fillId="0" borderId="9" xfId="15" applyNumberFormat="1" applyFont="1" applyBorder="1" applyAlignment="1">
      <alignment vertical="center"/>
    </xf>
    <xf numFmtId="171" fontId="14" fillId="0" borderId="12" xfId="15" applyNumberFormat="1" applyFont="1" applyBorder="1" applyAlignment="1">
      <alignment vertical="center"/>
    </xf>
    <xf numFmtId="171" fontId="14" fillId="0" borderId="13" xfId="15" applyNumberFormat="1" applyFont="1" applyBorder="1" applyAlignment="1">
      <alignment vertical="center"/>
    </xf>
    <xf numFmtId="171" fontId="14" fillId="0" borderId="0" xfId="15" applyNumberFormat="1" applyFont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8" fillId="2" borderId="46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2" fontId="9" fillId="0" borderId="9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47" xfId="0" applyNumberFormat="1" applyFont="1" applyBorder="1" applyAlignment="1">
      <alignment vertical="center"/>
    </xf>
    <xf numFmtId="2" fontId="9" fillId="0" borderId="48" xfId="0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vertical="center"/>
    </xf>
    <xf numFmtId="3" fontId="9" fillId="2" borderId="37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0" fontId="8" fillId="2" borderId="51" xfId="0" applyFont="1" applyFill="1" applyBorder="1" applyAlignment="1">
      <alignment horizontal="center" vertical="center" readingOrder="1"/>
    </xf>
    <xf numFmtId="0" fontId="8" fillId="2" borderId="7" xfId="0" applyFont="1" applyFill="1" applyBorder="1" applyAlignment="1">
      <alignment horizontal="left" vertical="center" readingOrder="1"/>
    </xf>
    <xf numFmtId="191" fontId="9" fillId="0" borderId="9" xfId="15" applyNumberFormat="1" applyFont="1" applyFill="1" applyBorder="1" applyAlignment="1">
      <alignment horizontal="center" vertical="center" readingOrder="1"/>
    </xf>
    <xf numFmtId="191" fontId="9" fillId="0" borderId="13" xfId="15" applyNumberFormat="1" applyFont="1" applyFill="1" applyBorder="1" applyAlignment="1">
      <alignment horizontal="center" vertical="center" readingOrder="1"/>
    </xf>
    <xf numFmtId="0" fontId="8" fillId="2" borderId="18" xfId="0" applyFont="1" applyFill="1" applyBorder="1" applyAlignment="1">
      <alignment horizontal="left" vertical="center" wrapText="1" readingOrder="1"/>
    </xf>
    <xf numFmtId="0" fontId="8" fillId="2" borderId="12" xfId="0" applyFont="1" applyFill="1" applyBorder="1" applyAlignment="1">
      <alignment horizontal="left" vertical="center" wrapText="1" readingOrder="1"/>
    </xf>
    <xf numFmtId="0" fontId="8" fillId="2" borderId="13" xfId="0" applyFont="1" applyFill="1" applyBorder="1" applyAlignment="1">
      <alignment horizontal="left" vertical="center" wrapText="1" readingOrder="1"/>
    </xf>
    <xf numFmtId="0" fontId="13" fillId="2" borderId="52" xfId="22" applyFont="1" applyFill="1" applyBorder="1" applyAlignment="1">
      <alignment horizontal="left" vertical="center" wrapText="1" readingOrder="1"/>
      <protection/>
    </xf>
    <xf numFmtId="0" fontId="13" fillId="2" borderId="47" xfId="22" applyFont="1" applyFill="1" applyBorder="1" applyAlignment="1">
      <alignment horizontal="left" vertical="center" readingOrder="1"/>
      <protection/>
    </xf>
    <xf numFmtId="0" fontId="13" fillId="2" borderId="47" xfId="22" applyFont="1" applyFill="1" applyBorder="1" applyAlignment="1">
      <alignment horizontal="left" vertical="center" wrapText="1" readingOrder="1"/>
      <protection/>
    </xf>
    <xf numFmtId="0" fontId="13" fillId="2" borderId="53" xfId="22" applyFont="1" applyFill="1" applyBorder="1" applyAlignment="1">
      <alignment horizontal="left" vertical="center" readingOrder="1"/>
      <protection/>
    </xf>
    <xf numFmtId="0" fontId="13" fillId="2" borderId="9" xfId="0" applyFont="1" applyFill="1" applyBorder="1" applyAlignment="1">
      <alignment vertical="center" readingOrder="1"/>
    </xf>
    <xf numFmtId="0" fontId="13" fillId="2" borderId="12" xfId="0" applyFont="1" applyFill="1" applyBorder="1" applyAlignment="1">
      <alignment vertical="center" wrapText="1" readingOrder="1"/>
    </xf>
    <xf numFmtId="0" fontId="13" fillId="2" borderId="12" xfId="0" applyFont="1" applyFill="1" applyBorder="1" applyAlignment="1">
      <alignment vertical="center" readingOrder="1"/>
    </xf>
    <xf numFmtId="0" fontId="13" fillId="2" borderId="10" xfId="0" applyFont="1" applyFill="1" applyBorder="1" applyAlignment="1">
      <alignment vertical="center" wrapText="1" readingOrder="1"/>
    </xf>
    <xf numFmtId="191" fontId="14" fillId="0" borderId="12" xfId="0" applyNumberFormat="1" applyFont="1" applyFill="1" applyBorder="1" applyAlignment="1">
      <alignment vertical="center" readingOrder="1"/>
    </xf>
    <xf numFmtId="191" fontId="14" fillId="0" borderId="51" xfId="0" applyNumberFormat="1" applyFont="1" applyFill="1" applyBorder="1" applyAlignment="1">
      <alignment vertical="center" readingOrder="1"/>
    </xf>
    <xf numFmtId="0" fontId="22" fillId="2" borderId="7" xfId="0" applyFont="1" applyFill="1" applyBorder="1" applyAlignment="1">
      <alignment horizontal="center" vertical="center"/>
    </xf>
    <xf numFmtId="3" fontId="15" fillId="0" borderId="37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/>
    </xf>
    <xf numFmtId="3" fontId="15" fillId="0" borderId="24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8" fillId="2" borderId="54" xfId="0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readingOrder="1"/>
    </xf>
    <xf numFmtId="0" fontId="8" fillId="2" borderId="58" xfId="0" applyFont="1" applyFill="1" applyBorder="1" applyAlignment="1">
      <alignment horizontal="left" vertical="center" wrapText="1" readingOrder="1"/>
    </xf>
    <xf numFmtId="191" fontId="9" fillId="0" borderId="58" xfId="15" applyNumberFormat="1" applyFont="1" applyFill="1" applyBorder="1" applyAlignment="1">
      <alignment horizontal="right" vertical="center" readingOrder="1"/>
    </xf>
    <xf numFmtId="0" fontId="8" fillId="2" borderId="7" xfId="0" applyFont="1" applyFill="1" applyBorder="1" applyAlignment="1">
      <alignment horizontal="left" vertical="center" wrapText="1" readingOrder="1"/>
    </xf>
    <xf numFmtId="191" fontId="9" fillId="0" borderId="7" xfId="15" applyNumberFormat="1" applyFont="1" applyFill="1" applyBorder="1" applyAlignment="1">
      <alignment horizontal="right" vertical="center" readingOrder="1"/>
    </xf>
    <xf numFmtId="191" fontId="9" fillId="0" borderId="59" xfId="15" applyNumberFormat="1" applyFont="1" applyFill="1" applyBorder="1" applyAlignment="1">
      <alignment horizontal="center" vertical="center" readingOrder="1"/>
    </xf>
    <xf numFmtId="191" fontId="9" fillId="0" borderId="60" xfId="15" applyNumberFormat="1" applyFont="1" applyFill="1" applyBorder="1" applyAlignment="1">
      <alignment horizontal="center" vertical="center" readingOrder="1"/>
    </xf>
    <xf numFmtId="191" fontId="9" fillId="0" borderId="61" xfId="15" applyNumberFormat="1" applyFont="1" applyFill="1" applyBorder="1" applyAlignment="1">
      <alignment horizontal="right" vertical="center" readingOrder="1"/>
    </xf>
    <xf numFmtId="0" fontId="6" fillId="0" borderId="62" xfId="0" applyFont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 wrapText="1" readingOrder="1"/>
    </xf>
    <xf numFmtId="191" fontId="9" fillId="0" borderId="63" xfId="15" applyNumberFormat="1" applyFont="1" applyFill="1" applyBorder="1" applyAlignment="1">
      <alignment horizontal="right" vertical="center" readingOrder="1"/>
    </xf>
    <xf numFmtId="0" fontId="6" fillId="0" borderId="64" xfId="0" applyFont="1" applyBorder="1" applyAlignment="1">
      <alignment horizontal="center" vertical="center"/>
    </xf>
    <xf numFmtId="191" fontId="9" fillId="0" borderId="7" xfId="15" applyNumberFormat="1" applyFont="1" applyFill="1" applyBorder="1" applyAlignment="1">
      <alignment horizontal="center" vertical="center" readingOrder="1"/>
    </xf>
    <xf numFmtId="0" fontId="6" fillId="0" borderId="51" xfId="0" applyFont="1" applyBorder="1" applyAlignment="1">
      <alignment horizontal="center" vertical="center"/>
    </xf>
    <xf numFmtId="0" fontId="8" fillId="2" borderId="65" xfId="0" applyFont="1" applyFill="1" applyBorder="1" applyAlignment="1">
      <alignment horizontal="left" vertical="center" wrapText="1" readingOrder="1"/>
    </xf>
    <xf numFmtId="0" fontId="8" fillId="2" borderId="61" xfId="0" applyFont="1" applyFill="1" applyBorder="1" applyAlignment="1">
      <alignment horizontal="left" vertical="center" wrapText="1" readingOrder="1"/>
    </xf>
    <xf numFmtId="0" fontId="6" fillId="0" borderId="5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91" fontId="9" fillId="0" borderId="66" xfId="15" applyNumberFormat="1" applyFont="1" applyFill="1" applyBorder="1" applyAlignment="1">
      <alignment horizontal="center" vertical="center" readingOrder="1"/>
    </xf>
    <xf numFmtId="191" fontId="9" fillId="0" borderId="43" xfId="15" applyNumberFormat="1" applyFont="1" applyFill="1" applyBorder="1" applyAlignment="1">
      <alignment horizontal="center" vertical="center" readingOrder="1"/>
    </xf>
    <xf numFmtId="0" fontId="8" fillId="2" borderId="9" xfId="0" applyFont="1" applyFill="1" applyBorder="1" applyAlignment="1">
      <alignment horizontal="left" vertical="center" wrapText="1" readingOrder="1"/>
    </xf>
    <xf numFmtId="191" fontId="9" fillId="0" borderId="0" xfId="15" applyNumberFormat="1" applyFont="1" applyFill="1" applyBorder="1" applyAlignment="1">
      <alignment horizontal="center" vertical="center" readingOrder="1"/>
    </xf>
    <xf numFmtId="0" fontId="6" fillId="0" borderId="9" xfId="0" applyFont="1" applyFill="1" applyBorder="1" applyAlignment="1">
      <alignment horizontal="center" vertical="center" wrapText="1" readingOrder="1"/>
    </xf>
    <xf numFmtId="0" fontId="6" fillId="0" borderId="58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center" vertical="center" wrapText="1" readingOrder="1"/>
    </xf>
    <xf numFmtId="0" fontId="9" fillId="2" borderId="43" xfId="0" applyFont="1" applyFill="1" applyBorder="1" applyAlignment="1">
      <alignment horizontal="right" vertical="center" wrapText="1" readingOrder="1"/>
    </xf>
    <xf numFmtId="0" fontId="9" fillId="2" borderId="66" xfId="0" applyFont="1" applyFill="1" applyBorder="1" applyAlignment="1">
      <alignment horizontal="right" vertical="center" wrapText="1" readingOrder="1"/>
    </xf>
    <xf numFmtId="0" fontId="9" fillId="2" borderId="54" xfId="0" applyFont="1" applyFill="1" applyBorder="1" applyAlignment="1">
      <alignment horizontal="right" vertical="center" wrapText="1" readingOrder="1"/>
    </xf>
    <xf numFmtId="191" fontId="9" fillId="3" borderId="8" xfId="15" applyNumberFormat="1" applyFont="1" applyFill="1" applyBorder="1" applyAlignment="1">
      <alignment horizontal="right" vertical="center" readingOrder="1"/>
    </xf>
    <xf numFmtId="3" fontId="9" fillId="0" borderId="5" xfId="15" applyNumberFormat="1" applyFont="1" applyFill="1" applyBorder="1" applyAlignment="1">
      <alignment vertical="center" wrapText="1" readingOrder="1"/>
    </xf>
    <xf numFmtId="3" fontId="9" fillId="0" borderId="3" xfId="15" applyNumberFormat="1" applyFont="1" applyBorder="1" applyAlignment="1">
      <alignment vertical="center" readingOrder="1"/>
    </xf>
    <xf numFmtId="3" fontId="9" fillId="0" borderId="11" xfId="15" applyNumberFormat="1" applyFont="1" applyBorder="1" applyAlignment="1">
      <alignment vertical="center" readingOrder="1"/>
    </xf>
    <xf numFmtId="172" fontId="5" fillId="0" borderId="0" xfId="0" applyNumberFormat="1" applyFont="1" applyAlignment="1">
      <alignment vertical="center" readingOrder="1"/>
    </xf>
    <xf numFmtId="0" fontId="13" fillId="2" borderId="9" xfId="22" applyFont="1" applyFill="1" applyBorder="1" applyAlignment="1">
      <alignment horizontal="left" vertical="center" wrapText="1" readingOrder="1"/>
      <protection/>
    </xf>
    <xf numFmtId="0" fontId="13" fillId="2" borderId="12" xfId="22" applyFont="1" applyFill="1" applyBorder="1" applyAlignment="1">
      <alignment horizontal="left" vertical="center" readingOrder="1"/>
      <protection/>
    </xf>
    <xf numFmtId="0" fontId="13" fillId="2" borderId="12" xfId="22" applyFont="1" applyFill="1" applyBorder="1" applyAlignment="1">
      <alignment horizontal="left" vertical="center" wrapText="1" readingOrder="1"/>
      <protection/>
    </xf>
    <xf numFmtId="0" fontId="13" fillId="2" borderId="13" xfId="22" applyFont="1" applyFill="1" applyBorder="1" applyAlignment="1">
      <alignment horizontal="left" vertical="center" readingOrder="1"/>
      <protection/>
    </xf>
    <xf numFmtId="0" fontId="13" fillId="2" borderId="35" xfId="0" applyFont="1" applyFill="1" applyBorder="1" applyAlignment="1">
      <alignment horizontal="center" vertical="center" textRotation="90" wrapText="1" readingOrder="1"/>
    </xf>
    <xf numFmtId="0" fontId="8" fillId="2" borderId="8" xfId="0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3" fontId="15" fillId="0" borderId="6" xfId="0" applyNumberFormat="1" applyFont="1" applyFill="1" applyBorder="1" applyAlignment="1">
      <alignment vertical="center" readingOrder="1"/>
    </xf>
    <xf numFmtId="3" fontId="9" fillId="0" borderId="36" xfId="0" applyNumberFormat="1" applyFont="1" applyFill="1" applyBorder="1" applyAlignment="1">
      <alignment vertical="center" readingOrder="1"/>
    </xf>
    <xf numFmtId="3" fontId="9" fillId="0" borderId="22" xfId="0" applyNumberFormat="1" applyFont="1" applyFill="1" applyBorder="1" applyAlignment="1">
      <alignment vertical="center" readingOrder="1"/>
    </xf>
    <xf numFmtId="3" fontId="9" fillId="0" borderId="23" xfId="0" applyNumberFormat="1" applyFont="1" applyFill="1" applyBorder="1" applyAlignment="1">
      <alignment vertical="center" readingOrder="1"/>
    </xf>
    <xf numFmtId="0" fontId="9" fillId="0" borderId="0" xfId="0" applyFont="1" applyBorder="1" applyAlignment="1">
      <alignment vertical="center" readingOrder="1"/>
    </xf>
    <xf numFmtId="0" fontId="13" fillId="2" borderId="39" xfId="0" applyFont="1" applyFill="1" applyBorder="1" applyAlignment="1">
      <alignment horizontal="center" vertical="center" readingOrder="1"/>
    </xf>
    <xf numFmtId="0" fontId="13" fillId="2" borderId="67" xfId="0" applyFont="1" applyFill="1" applyBorder="1" applyAlignment="1">
      <alignment horizontal="center" vertical="center" textRotation="90" wrapText="1" readingOrder="1"/>
    </xf>
    <xf numFmtId="0" fontId="13" fillId="2" borderId="34" xfId="0" applyFont="1" applyFill="1" applyBorder="1" applyAlignment="1">
      <alignment horizontal="center" vertical="center" textRotation="90" wrapText="1" readingOrder="1"/>
    </xf>
    <xf numFmtId="0" fontId="13" fillId="2" borderId="68" xfId="0" applyFont="1" applyFill="1" applyBorder="1" applyAlignment="1">
      <alignment horizontal="center" vertical="center" textRotation="90" wrapText="1" readingOrder="1"/>
    </xf>
    <xf numFmtId="0" fontId="13" fillId="2" borderId="18" xfId="0" applyFont="1" applyFill="1" applyBorder="1" applyAlignment="1">
      <alignment vertical="center" wrapText="1" readingOrder="1"/>
    </xf>
    <xf numFmtId="3" fontId="15" fillId="0" borderId="40" xfId="0" applyNumberFormat="1" applyFont="1" applyFill="1" applyBorder="1" applyAlignment="1">
      <alignment vertical="center" readingOrder="1"/>
    </xf>
    <xf numFmtId="0" fontId="9" fillId="0" borderId="1" xfId="0" applyFont="1" applyBorder="1" applyAlignment="1">
      <alignment vertical="center" readingOrder="1"/>
    </xf>
    <xf numFmtId="3" fontId="9" fillId="0" borderId="30" xfId="0" applyNumberFormat="1" applyFont="1" applyFill="1" applyBorder="1" applyAlignment="1">
      <alignment vertical="center" readingOrder="1"/>
    </xf>
    <xf numFmtId="0" fontId="13" fillId="2" borderId="58" xfId="0" applyFont="1" applyFill="1" applyBorder="1" applyAlignment="1">
      <alignment vertical="center" readingOrder="1"/>
    </xf>
    <xf numFmtId="0" fontId="13" fillId="2" borderId="7" xfId="0" applyFont="1" applyFill="1" applyBorder="1" applyAlignment="1">
      <alignment vertical="center" wrapText="1" readingOrder="1"/>
    </xf>
    <xf numFmtId="192" fontId="14" fillId="0" borderId="21" xfId="15" applyNumberFormat="1" applyFont="1" applyBorder="1" applyAlignment="1">
      <alignment vertical="center"/>
    </xf>
    <xf numFmtId="192" fontId="14" fillId="0" borderId="6" xfId="15" applyNumberFormat="1" applyFont="1" applyBorder="1" applyAlignment="1">
      <alignment vertical="center"/>
    </xf>
    <xf numFmtId="192" fontId="14" fillId="0" borderId="69" xfId="15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 readingOrder="1"/>
    </xf>
    <xf numFmtId="0" fontId="13" fillId="2" borderId="63" xfId="0" applyFont="1" applyFill="1" applyBorder="1" applyAlignment="1">
      <alignment vertical="center" wrapText="1" readingOrder="1"/>
    </xf>
    <xf numFmtId="3" fontId="9" fillId="0" borderId="70" xfId="0" applyNumberFormat="1" applyFont="1" applyFill="1" applyBorder="1" applyAlignment="1">
      <alignment vertical="center" readingOrder="1"/>
    </xf>
    <xf numFmtId="3" fontId="14" fillId="0" borderId="63" xfId="0" applyNumberFormat="1" applyFont="1" applyBorder="1" applyAlignment="1">
      <alignment vertical="center" readingOrder="1"/>
    </xf>
    <xf numFmtId="0" fontId="13" fillId="2" borderId="10" xfId="0" applyFont="1" applyFill="1" applyBorder="1" applyAlignment="1">
      <alignment vertical="center" readingOrder="1"/>
    </xf>
    <xf numFmtId="192" fontId="9" fillId="0" borderId="14" xfId="15" applyNumberFormat="1" applyFont="1" applyBorder="1" applyAlignment="1">
      <alignment vertical="center"/>
    </xf>
    <xf numFmtId="192" fontId="9" fillId="0" borderId="15" xfId="15" applyNumberFormat="1" applyFont="1" applyBorder="1" applyAlignment="1">
      <alignment vertical="center"/>
    </xf>
    <xf numFmtId="192" fontId="9" fillId="0" borderId="16" xfId="15" applyNumberFormat="1" applyFont="1" applyBorder="1" applyAlignment="1">
      <alignment vertical="center"/>
    </xf>
    <xf numFmtId="0" fontId="13" fillId="2" borderId="7" xfId="0" applyFont="1" applyFill="1" applyBorder="1" applyAlignment="1">
      <alignment vertical="center" readingOrder="1"/>
    </xf>
    <xf numFmtId="192" fontId="14" fillId="0" borderId="37" xfId="15" applyNumberFormat="1" applyFont="1" applyBorder="1" applyAlignment="1">
      <alignment vertical="center"/>
    </xf>
    <xf numFmtId="192" fontId="9" fillId="0" borderId="44" xfId="15" applyNumberFormat="1" applyFont="1" applyBorder="1" applyAlignment="1">
      <alignment vertical="center"/>
    </xf>
    <xf numFmtId="3" fontId="15" fillId="0" borderId="21" xfId="0" applyNumberFormat="1" applyFont="1" applyFill="1" applyBorder="1" applyAlignment="1">
      <alignment vertical="center" readingOrder="1"/>
    </xf>
    <xf numFmtId="3" fontId="15" fillId="0" borderId="69" xfId="0" applyNumberFormat="1" applyFont="1" applyFill="1" applyBorder="1" applyAlignment="1">
      <alignment vertical="center" readingOrder="1"/>
    </xf>
    <xf numFmtId="3" fontId="15" fillId="0" borderId="7" xfId="0" applyNumberFormat="1" applyFont="1" applyFill="1" applyBorder="1" applyAlignment="1">
      <alignment vertical="center" readingOrder="1"/>
    </xf>
    <xf numFmtId="3" fontId="15" fillId="0" borderId="71" xfId="0" applyNumberFormat="1" applyFont="1" applyFill="1" applyBorder="1" applyAlignment="1">
      <alignment vertical="center" readingOrder="1"/>
    </xf>
    <xf numFmtId="0" fontId="6" fillId="0" borderId="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readingOrder="1"/>
    </xf>
    <xf numFmtId="0" fontId="8" fillId="2" borderId="54" xfId="0" applyFont="1" applyFill="1" applyBorder="1" applyAlignment="1">
      <alignment horizontal="center" vertical="center" readingOrder="1"/>
    </xf>
    <xf numFmtId="0" fontId="8" fillId="2" borderId="8" xfId="0" applyFont="1" applyFill="1" applyBorder="1" applyAlignment="1">
      <alignment horizontal="center" vertical="center" wrapText="1" readingOrder="1"/>
    </xf>
    <xf numFmtId="0" fontId="8" fillId="2" borderId="54" xfId="0" applyFont="1" applyFill="1" applyBorder="1" applyAlignment="1">
      <alignment horizontal="center" vertical="center" wrapText="1" readingOrder="1"/>
    </xf>
    <xf numFmtId="0" fontId="8" fillId="2" borderId="72" xfId="0" applyFont="1" applyFill="1" applyBorder="1" applyAlignment="1">
      <alignment horizontal="center" vertical="center" wrapText="1" readingOrder="1"/>
    </xf>
    <xf numFmtId="0" fontId="8" fillId="2" borderId="71" xfId="0" applyFont="1" applyFill="1" applyBorder="1" applyAlignment="1">
      <alignment horizontal="center" vertical="center" wrapText="1" readingOrder="1"/>
    </xf>
    <xf numFmtId="0" fontId="8" fillId="2" borderId="68" xfId="0" applyFont="1" applyFill="1" applyBorder="1" applyAlignment="1">
      <alignment horizontal="center" vertical="center" wrapText="1" readingOrder="1"/>
    </xf>
    <xf numFmtId="0" fontId="22" fillId="2" borderId="54" xfId="0" applyFont="1" applyFill="1" applyBorder="1" applyAlignment="1">
      <alignment horizontal="center" vertical="center" wrapText="1" readingOrder="1"/>
    </xf>
    <xf numFmtId="0" fontId="22" fillId="2" borderId="51" xfId="0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readingOrder="1"/>
    </xf>
    <xf numFmtId="0" fontId="11" fillId="0" borderId="54" xfId="0" applyFont="1" applyBorder="1" applyAlignment="1">
      <alignment horizontal="center" vertical="center" readingOrder="1"/>
    </xf>
    <xf numFmtId="0" fontId="11" fillId="0" borderId="51" xfId="0" applyFont="1" applyBorder="1" applyAlignment="1">
      <alignment horizontal="center" vertical="center" readingOrder="1"/>
    </xf>
    <xf numFmtId="0" fontId="8" fillId="2" borderId="72" xfId="0" applyFont="1" applyFill="1" applyBorder="1" applyAlignment="1">
      <alignment horizontal="center" vertical="center" readingOrder="1"/>
    </xf>
    <xf numFmtId="0" fontId="8" fillId="2" borderId="71" xfId="0" applyFont="1" applyFill="1" applyBorder="1" applyAlignment="1">
      <alignment horizontal="center" vertical="center" readingOrder="1"/>
    </xf>
    <xf numFmtId="0" fontId="8" fillId="2" borderId="51" xfId="0" applyFont="1" applyFill="1" applyBorder="1" applyAlignment="1">
      <alignment horizontal="center" vertical="center" readingOrder="1"/>
    </xf>
    <xf numFmtId="0" fontId="8" fillId="2" borderId="72" xfId="0" applyFont="1" applyFill="1" applyBorder="1" applyAlignment="1">
      <alignment horizontal="center" vertical="center" textRotation="90" readingOrder="1"/>
    </xf>
    <xf numFmtId="0" fontId="8" fillId="2" borderId="73" xfId="0" applyFont="1" applyFill="1" applyBorder="1" applyAlignment="1">
      <alignment horizontal="center" vertical="center" textRotation="90" readingOrder="1"/>
    </xf>
    <xf numFmtId="0" fontId="8" fillId="2" borderId="58" xfId="0" applyFont="1" applyFill="1" applyBorder="1" applyAlignment="1">
      <alignment horizontal="center" vertical="center" textRotation="90" readingOrder="1"/>
    </xf>
    <xf numFmtId="0" fontId="8" fillId="2" borderId="63" xfId="0" applyFont="1" applyFill="1" applyBorder="1" applyAlignment="1">
      <alignment horizontal="center" vertical="center" textRotation="90" readingOrder="1"/>
    </xf>
    <xf numFmtId="0" fontId="8" fillId="2" borderId="39" xfId="0" applyFont="1" applyFill="1" applyBorder="1" applyAlignment="1">
      <alignment horizontal="center" vertical="center" textRotation="90" readingOrder="1"/>
    </xf>
    <xf numFmtId="0" fontId="8" fillId="2" borderId="74" xfId="0" applyFont="1" applyFill="1" applyBorder="1" applyAlignment="1">
      <alignment horizontal="center" vertical="center" textRotation="90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8" fillId="2" borderId="51" xfId="0" applyFont="1" applyFill="1" applyBorder="1" applyAlignment="1">
      <alignment horizontal="center" vertical="center" wrapText="1" readingOrder="1"/>
    </xf>
    <xf numFmtId="0" fontId="22" fillId="2" borderId="73" xfId="0" applyFont="1" applyFill="1" applyBorder="1" applyAlignment="1">
      <alignment horizontal="center" vertical="center" wrapText="1" readingOrder="1"/>
    </xf>
    <xf numFmtId="0" fontId="22" fillId="2" borderId="0" xfId="0" applyFont="1" applyFill="1" applyBorder="1" applyAlignment="1">
      <alignment horizontal="center" vertical="center" wrapText="1" readingOrder="1"/>
    </xf>
    <xf numFmtId="0" fontId="22" fillId="2" borderId="62" xfId="0" applyFont="1" applyFill="1" applyBorder="1" applyAlignment="1">
      <alignment horizontal="center" vertical="center" wrapText="1" readingOrder="1"/>
    </xf>
    <xf numFmtId="0" fontId="12" fillId="2" borderId="39" xfId="0" applyFont="1" applyFill="1" applyBorder="1" applyAlignment="1">
      <alignment horizontal="center" vertical="center" textRotation="90" wrapText="1" readingOrder="1"/>
    </xf>
    <xf numFmtId="0" fontId="12" fillId="2" borderId="58" xfId="0" applyFont="1" applyFill="1" applyBorder="1" applyAlignment="1">
      <alignment horizontal="center" vertical="center" textRotation="90" wrapText="1" readingOrder="1"/>
    </xf>
    <xf numFmtId="0" fontId="12" fillId="2" borderId="63" xfId="0" applyFont="1" applyFill="1" applyBorder="1" applyAlignment="1">
      <alignment horizontal="center" vertical="center" textRotation="90" wrapText="1" readingOrder="1"/>
    </xf>
    <xf numFmtId="0" fontId="12" fillId="2" borderId="9" xfId="0" applyFont="1" applyFill="1" applyBorder="1" applyAlignment="1">
      <alignment horizontal="center" vertical="center" textRotation="90" wrapText="1" readingOrder="1"/>
    </xf>
    <xf numFmtId="0" fontId="12" fillId="2" borderId="12" xfId="0" applyFont="1" applyFill="1" applyBorder="1" applyAlignment="1">
      <alignment horizontal="center" vertical="center" textRotation="90" wrapText="1" readingOrder="1"/>
    </xf>
    <xf numFmtId="0" fontId="12" fillId="2" borderId="13" xfId="0" applyFont="1" applyFill="1" applyBorder="1" applyAlignment="1">
      <alignment horizontal="center" vertical="center" textRotation="90" wrapText="1" readingOrder="1"/>
    </xf>
    <xf numFmtId="0" fontId="8" fillId="2" borderId="68" xfId="0" applyFont="1" applyFill="1" applyBorder="1" applyAlignment="1">
      <alignment horizontal="center" vertical="center" readingOrder="1"/>
    </xf>
    <xf numFmtId="0" fontId="8" fillId="2" borderId="8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_page_8_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1329337"/>
        <c:axId val="57746306"/>
      </c:bar3DChart>
      <c:catAx>
        <c:axId val="21329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Nationalité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7746306"/>
        <c:crosses val="autoZero"/>
        <c:auto val="1"/>
        <c:lblOffset val="100"/>
        <c:tickLblSkip val="1"/>
        <c:noMultiLvlLbl val="0"/>
      </c:catAx>
      <c:valAx>
        <c:axId val="57746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Voyageurs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132933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9954707"/>
        <c:axId val="46939180"/>
      </c:bar3DChart>
      <c:catAx>
        <c:axId val="4995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/>
            </a:pPr>
          </a:p>
        </c:txPr>
        <c:crossAx val="46939180"/>
        <c:crosses val="autoZero"/>
        <c:auto val="1"/>
        <c:lblOffset val="100"/>
        <c:tickLblSkip val="1"/>
        <c:noMultiLvlLbl val="0"/>
      </c:catAx>
      <c:valAx>
        <c:axId val="46939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99547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Mouvement des voyageurs en 2007 / Passengers' mouvment in 2007 / حركة المسافرين سنة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'7.1'!$B$16</c:f>
              <c:strCache>
                <c:ptCount val="1"/>
                <c:pt idx="0">
                  <c:v>Arrivals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'7.1'!$C$16:$N$16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'7.1'!$B$27</c:f>
              <c:strCache>
                <c:ptCount val="1"/>
                <c:pt idx="0">
                  <c:v>Departures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'7.1'!$C$27:$N$27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9799437"/>
        <c:axId val="43977206"/>
      </c:lineChart>
      <c:catAx>
        <c:axId val="19799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Mois / Month /  شهر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1" u="none" baseline="0"/>
            </a:pPr>
          </a:p>
        </c:txPr>
        <c:crossAx val="43977206"/>
        <c:crosses val="autoZero"/>
        <c:auto val="1"/>
        <c:lblOffset val="100"/>
        <c:tickLblSkip val="1"/>
        <c:noMultiLvlLbl val="0"/>
      </c:catAx>
      <c:valAx>
        <c:axId val="4397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Voyageurs / Passengers / مسافرون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1" i="1" u="none" baseline="0"/>
            </a:pPr>
          </a:p>
        </c:txPr>
        <c:crossAx val="19799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75" b="1" i="1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Embarqués en 2007 / Embarked in 2007 / مغادرون سنة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'7.1'!$B$17</c:f>
              <c:strCache>
                <c:ptCount val="1"/>
                <c:pt idx="0">
                  <c:v>Lebanese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'7.1'!$C$17:$N$17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'7.1'!$B$20</c:f>
              <c:strCache>
                <c:ptCount val="1"/>
                <c:pt idx="0">
                  <c:v>Arabs excluding Lebanese and Syrians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'7.1'!$C$20:$N$20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'7.1'!$B$21</c:f>
              <c:strCache>
                <c:ptCount val="1"/>
                <c:pt idx="0">
                  <c:v>Africans excluding Arabs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'7.1'!$C$21:$N$21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'7.1'!$B$22</c:f>
              <c:strCache>
                <c:ptCount val="1"/>
                <c:pt idx="0">
                  <c:v>Americas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'7.1'!$C$22:$N$22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'7.1'!$B$23</c:f>
              <c:strCache>
                <c:ptCount val="1"/>
                <c:pt idx="0">
                  <c:v>Asia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'7.1'!$C$23:$N$23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'7.1'!$B$24</c:f>
              <c:strCache>
                <c:ptCount val="1"/>
                <c:pt idx="0">
                  <c:v>Europe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'7.1'!$C$24:$N$24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'7.1'!$B$25</c:f>
              <c:strCache>
                <c:ptCount val="1"/>
                <c:pt idx="0">
                  <c:v>Oceania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'7.1'!$C$25:$N$25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'7.1'!$B$26</c:f>
              <c:strCache>
                <c:ptCount val="1"/>
                <c:pt idx="0">
                  <c:v>Other nationalities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'7.1'!$C$26:$N$26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250535"/>
        <c:axId val="5383904"/>
      </c:lineChart>
      <c:catAx>
        <c:axId val="6025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Mois / Month / شهر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1" u="none" baseline="0"/>
            </a:pPr>
          </a:p>
        </c:txPr>
        <c:crossAx val="5383904"/>
        <c:crosses val="autoZero"/>
        <c:auto val="1"/>
        <c:lblOffset val="100"/>
        <c:tickLblSkip val="1"/>
        <c:noMultiLvlLbl val="0"/>
      </c:catAx>
      <c:valAx>
        <c:axId val="5383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Embarqués / Embarked / مغادرون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1" i="1" u="none" baseline="0"/>
            </a:pPr>
          </a:p>
        </c:txPr>
        <c:crossAx val="60250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75" b="1" i="1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27</xdr:row>
      <xdr:rowOff>0</xdr:rowOff>
    </xdr:from>
    <xdr:to>
      <xdr:col>10</xdr:col>
      <xdr:colOff>66675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962400" y="6543675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552450</xdr:colOff>
      <xdr:row>27</xdr:row>
      <xdr:rowOff>0</xdr:rowOff>
    </xdr:from>
    <xdr:to>
      <xdr:col>7</xdr:col>
      <xdr:colOff>514350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828925" y="6543675"/>
        <a:ext cx="272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27</xdr:row>
      <xdr:rowOff>0</xdr:rowOff>
    </xdr:from>
    <xdr:to>
      <xdr:col>14</xdr:col>
      <xdr:colOff>333375</xdr:colOff>
      <xdr:row>27</xdr:row>
      <xdr:rowOff>0</xdr:rowOff>
    </xdr:to>
    <xdr:graphicFrame>
      <xdr:nvGraphicFramePr>
        <xdr:cNvPr id="3" name="Chart 4"/>
        <xdr:cNvGraphicFramePr/>
      </xdr:nvGraphicFramePr>
      <xdr:xfrm>
        <a:off x="76200" y="6543675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14</xdr:col>
      <xdr:colOff>266700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8575" y="6543675"/>
        <a:ext cx="9144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"/>
  <sheetViews>
    <sheetView tabSelected="1" workbookViewId="0" topLeftCell="A1">
      <selection activeCell="A2" sqref="A2"/>
    </sheetView>
  </sheetViews>
  <sheetFormatPr defaultColWidth="9.140625" defaultRowHeight="12.75"/>
  <sheetData>
    <row r="1" spans="1:11" ht="26.25" thickBot="1">
      <c r="A1" s="289" t="s">
        <v>68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</row>
  </sheetData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D170"/>
  <sheetViews>
    <sheetView workbookViewId="0" topLeftCell="A1">
      <selection activeCell="B2" sqref="B2"/>
    </sheetView>
  </sheetViews>
  <sheetFormatPr defaultColWidth="9.140625" defaultRowHeight="12.75"/>
  <cols>
    <col min="1" max="1" width="48.421875" style="1" customWidth="1"/>
    <col min="2" max="4" width="16.57421875" style="1" customWidth="1"/>
    <col min="5" max="16384" width="9.140625" style="1" customWidth="1"/>
  </cols>
  <sheetData>
    <row r="1" spans="1:4" ht="40.5" customHeight="1">
      <c r="A1" s="323" t="s">
        <v>343</v>
      </c>
      <c r="B1" s="323"/>
      <c r="C1" s="323"/>
      <c r="D1" s="323"/>
    </row>
    <row r="2" ht="12.75">
      <c r="A2" s="4" t="s">
        <v>217</v>
      </c>
    </row>
    <row r="3" ht="9.75" customHeight="1" thickBot="1"/>
    <row r="4" spans="1:4" ht="13.5" thickBot="1">
      <c r="A4" s="313">
        <v>2004</v>
      </c>
      <c r="B4" s="314"/>
      <c r="C4" s="314"/>
      <c r="D4" s="315"/>
    </row>
    <row r="5" spans="1:4" ht="26.25" thickBot="1">
      <c r="A5" s="24" t="s">
        <v>58</v>
      </c>
      <c r="B5" s="152" t="s">
        <v>59</v>
      </c>
      <c r="C5" s="153" t="s">
        <v>60</v>
      </c>
      <c r="D5" s="154" t="s">
        <v>61</v>
      </c>
    </row>
    <row r="6" spans="1:4" ht="12.75">
      <c r="A6" s="110" t="s">
        <v>53</v>
      </c>
      <c r="B6" s="95">
        <v>108691</v>
      </c>
      <c r="C6" s="94">
        <v>193187</v>
      </c>
      <c r="D6" s="59">
        <v>1.78</v>
      </c>
    </row>
    <row r="7" spans="1:4" ht="12.75">
      <c r="A7" s="104" t="s">
        <v>92</v>
      </c>
      <c r="B7" s="96">
        <v>46044</v>
      </c>
      <c r="C7" s="93">
        <v>104448</v>
      </c>
      <c r="D7" s="60">
        <v>2.27</v>
      </c>
    </row>
    <row r="8" spans="1:4" ht="12.75">
      <c r="A8" s="104" t="s">
        <v>97</v>
      </c>
      <c r="B8" s="96">
        <v>36028</v>
      </c>
      <c r="C8" s="93">
        <v>67148</v>
      </c>
      <c r="D8" s="60">
        <v>1.86</v>
      </c>
    </row>
    <row r="9" spans="1:4" ht="12.75">
      <c r="A9" s="104" t="s">
        <v>62</v>
      </c>
      <c r="B9" s="96">
        <v>26525</v>
      </c>
      <c r="C9" s="93">
        <v>66576</v>
      </c>
      <c r="D9" s="60">
        <v>2.51</v>
      </c>
    </row>
    <row r="10" spans="1:4" ht="12.75">
      <c r="A10" s="104" t="s">
        <v>98</v>
      </c>
      <c r="B10" s="96">
        <v>23721</v>
      </c>
      <c r="C10" s="93">
        <v>53798</v>
      </c>
      <c r="D10" s="60">
        <v>2.27</v>
      </c>
    </row>
    <row r="11" spans="1:4" ht="12.75">
      <c r="A11" s="104" t="s">
        <v>106</v>
      </c>
      <c r="B11" s="96">
        <v>21414</v>
      </c>
      <c r="C11" s="93">
        <v>39505</v>
      </c>
      <c r="D11" s="60">
        <v>1.84</v>
      </c>
    </row>
    <row r="12" spans="1:4" ht="12.75">
      <c r="A12" s="104" t="s">
        <v>96</v>
      </c>
      <c r="B12" s="96">
        <v>19889</v>
      </c>
      <c r="C12" s="93">
        <v>37254</v>
      </c>
      <c r="D12" s="60">
        <v>1.87</v>
      </c>
    </row>
    <row r="13" spans="1:4" ht="12.75">
      <c r="A13" s="104" t="s">
        <v>95</v>
      </c>
      <c r="B13" s="96">
        <v>14244</v>
      </c>
      <c r="C13" s="93">
        <v>32740</v>
      </c>
      <c r="D13" s="60">
        <v>2.3</v>
      </c>
    </row>
    <row r="14" spans="1:4" ht="12.75">
      <c r="A14" s="104" t="s">
        <v>178</v>
      </c>
      <c r="B14" s="96">
        <v>13356</v>
      </c>
      <c r="C14" s="93">
        <v>32384</v>
      </c>
      <c r="D14" s="60">
        <v>2.42</v>
      </c>
    </row>
    <row r="15" spans="1:4" ht="12.75">
      <c r="A15" s="104" t="s">
        <v>93</v>
      </c>
      <c r="B15" s="96">
        <v>11361</v>
      </c>
      <c r="C15" s="93">
        <v>25066</v>
      </c>
      <c r="D15" s="60">
        <v>2.21</v>
      </c>
    </row>
    <row r="16" spans="1:4" ht="12.75">
      <c r="A16" s="104" t="s">
        <v>63</v>
      </c>
      <c r="B16" s="96">
        <v>10234</v>
      </c>
      <c r="C16" s="93">
        <v>24501</v>
      </c>
      <c r="D16" s="60">
        <v>2.39</v>
      </c>
    </row>
    <row r="17" spans="1:4" ht="12.75">
      <c r="A17" s="104" t="s">
        <v>64</v>
      </c>
      <c r="B17" s="96">
        <v>9957</v>
      </c>
      <c r="C17" s="93">
        <v>21077</v>
      </c>
      <c r="D17" s="60">
        <v>2.12</v>
      </c>
    </row>
    <row r="18" spans="1:4" ht="12.75">
      <c r="A18" s="104" t="s">
        <v>103</v>
      </c>
      <c r="B18" s="96">
        <v>8957</v>
      </c>
      <c r="C18" s="93">
        <v>18603</v>
      </c>
      <c r="D18" s="60">
        <v>2.08</v>
      </c>
    </row>
    <row r="19" spans="1:4" ht="12.75">
      <c r="A19" s="104" t="s">
        <v>65</v>
      </c>
      <c r="B19" s="96">
        <v>6760</v>
      </c>
      <c r="C19" s="93">
        <v>9156</v>
      </c>
      <c r="D19" s="60">
        <v>1.35</v>
      </c>
    </row>
    <row r="20" spans="1:4" ht="12.75">
      <c r="A20" s="104" t="s">
        <v>168</v>
      </c>
      <c r="B20" s="96">
        <v>5817</v>
      </c>
      <c r="C20" s="93">
        <v>12381</v>
      </c>
      <c r="D20" s="60">
        <v>2.13</v>
      </c>
    </row>
    <row r="21" spans="1:4" ht="12.75">
      <c r="A21" s="104" t="s">
        <v>184</v>
      </c>
      <c r="B21" s="96">
        <v>5159</v>
      </c>
      <c r="C21" s="93">
        <v>12113</v>
      </c>
      <c r="D21" s="60">
        <v>2.35</v>
      </c>
    </row>
    <row r="22" spans="1:4" ht="12.75">
      <c r="A22" s="104" t="s">
        <v>154</v>
      </c>
      <c r="B22" s="96">
        <v>4671</v>
      </c>
      <c r="C22" s="93">
        <v>10376</v>
      </c>
      <c r="D22" s="60">
        <v>2.22</v>
      </c>
    </row>
    <row r="23" spans="1:4" ht="12.75">
      <c r="A23" s="104" t="s">
        <v>167</v>
      </c>
      <c r="B23" s="96">
        <v>4395</v>
      </c>
      <c r="C23" s="93">
        <v>4646</v>
      </c>
      <c r="D23" s="60">
        <v>1.06</v>
      </c>
    </row>
    <row r="24" spans="1:4" ht="12.75">
      <c r="A24" s="104" t="s">
        <v>66</v>
      </c>
      <c r="B24" s="96">
        <v>4160</v>
      </c>
      <c r="C24" s="93">
        <v>5889</v>
      </c>
      <c r="D24" s="60">
        <v>1.42</v>
      </c>
    </row>
    <row r="25" spans="1:4" ht="12.75">
      <c r="A25" s="104" t="s">
        <v>131</v>
      </c>
      <c r="B25" s="96">
        <v>3684</v>
      </c>
      <c r="C25" s="93">
        <v>8746</v>
      </c>
      <c r="D25" s="60">
        <v>2.37</v>
      </c>
    </row>
    <row r="26" spans="1:4" ht="12.75">
      <c r="A26" s="104" t="s">
        <v>155</v>
      </c>
      <c r="B26" s="96">
        <v>3379</v>
      </c>
      <c r="C26" s="93">
        <v>6129</v>
      </c>
      <c r="D26" s="60">
        <v>1.81</v>
      </c>
    </row>
    <row r="27" spans="1:4" ht="12.75">
      <c r="A27" s="104" t="s">
        <v>175</v>
      </c>
      <c r="B27" s="96">
        <v>2515</v>
      </c>
      <c r="C27" s="93">
        <v>5581</v>
      </c>
      <c r="D27" s="60">
        <v>2.22</v>
      </c>
    </row>
    <row r="28" spans="1:4" ht="12.75">
      <c r="A28" s="104" t="s">
        <v>198</v>
      </c>
      <c r="B28" s="96">
        <v>2467</v>
      </c>
      <c r="C28" s="93">
        <v>5942</v>
      </c>
      <c r="D28" s="60">
        <v>2.41</v>
      </c>
    </row>
    <row r="29" spans="1:4" ht="12.75">
      <c r="A29" s="104" t="s">
        <v>196</v>
      </c>
      <c r="B29" s="96">
        <v>2389</v>
      </c>
      <c r="C29" s="93">
        <v>5260</v>
      </c>
      <c r="D29" s="60">
        <v>2.2</v>
      </c>
    </row>
    <row r="30" spans="1:4" ht="12.75">
      <c r="A30" s="104" t="s">
        <v>114</v>
      </c>
      <c r="B30" s="96">
        <v>2239</v>
      </c>
      <c r="C30" s="93">
        <v>2644</v>
      </c>
      <c r="D30" s="60">
        <v>1.18</v>
      </c>
    </row>
    <row r="31" spans="1:4" ht="12.75">
      <c r="A31" s="104" t="s">
        <v>164</v>
      </c>
      <c r="B31" s="96">
        <v>2216</v>
      </c>
      <c r="C31" s="93">
        <v>5558</v>
      </c>
      <c r="D31" s="60">
        <v>2.51</v>
      </c>
    </row>
    <row r="32" spans="1:4" ht="12.75">
      <c r="A32" s="104" t="s">
        <v>100</v>
      </c>
      <c r="B32" s="96">
        <v>2096</v>
      </c>
      <c r="C32" s="93">
        <v>21340</v>
      </c>
      <c r="D32" s="60">
        <v>10.18</v>
      </c>
    </row>
    <row r="33" spans="1:4" ht="12.75">
      <c r="A33" s="104" t="s">
        <v>173</v>
      </c>
      <c r="B33" s="96">
        <v>2016</v>
      </c>
      <c r="C33" s="93">
        <v>3823</v>
      </c>
      <c r="D33" s="60">
        <v>1.9</v>
      </c>
    </row>
    <row r="34" spans="1:4" ht="12.75">
      <c r="A34" s="104" t="s">
        <v>99</v>
      </c>
      <c r="B34" s="96">
        <v>1930</v>
      </c>
      <c r="C34" s="93">
        <v>4537</v>
      </c>
      <c r="D34" s="60">
        <v>2.35</v>
      </c>
    </row>
    <row r="35" spans="1:4" ht="12.75">
      <c r="A35" s="104" t="s">
        <v>171</v>
      </c>
      <c r="B35" s="96">
        <v>1843</v>
      </c>
      <c r="C35" s="93">
        <v>3790</v>
      </c>
      <c r="D35" s="60">
        <v>2.06</v>
      </c>
    </row>
    <row r="36" spans="1:4" ht="12.75">
      <c r="A36" s="104" t="s">
        <v>200</v>
      </c>
      <c r="B36" s="96">
        <v>1771</v>
      </c>
      <c r="C36" s="93">
        <v>3244</v>
      </c>
      <c r="D36" s="60">
        <v>1.83</v>
      </c>
    </row>
    <row r="37" spans="1:4" ht="12.75">
      <c r="A37" s="104" t="s">
        <v>181</v>
      </c>
      <c r="B37" s="96">
        <v>1765</v>
      </c>
      <c r="C37" s="93">
        <v>5545</v>
      </c>
      <c r="D37" s="60">
        <v>3.14</v>
      </c>
    </row>
    <row r="38" spans="1:4" ht="12.75">
      <c r="A38" s="104" t="s">
        <v>150</v>
      </c>
      <c r="B38" s="96">
        <v>1764</v>
      </c>
      <c r="C38" s="93">
        <v>2220</v>
      </c>
      <c r="D38" s="60">
        <v>1.26</v>
      </c>
    </row>
    <row r="39" spans="1:4" ht="12.75">
      <c r="A39" s="104" t="s">
        <v>107</v>
      </c>
      <c r="B39" s="96">
        <v>1565</v>
      </c>
      <c r="C39" s="93">
        <v>4193</v>
      </c>
      <c r="D39" s="60">
        <v>2.68</v>
      </c>
    </row>
    <row r="40" spans="1:4" ht="12.75">
      <c r="A40" s="104" t="s">
        <v>153</v>
      </c>
      <c r="B40" s="96">
        <v>1546</v>
      </c>
      <c r="C40" s="93">
        <v>3738</v>
      </c>
      <c r="D40" s="60">
        <v>2.42</v>
      </c>
    </row>
    <row r="41" spans="1:4" ht="12.75">
      <c r="A41" s="104" t="s">
        <v>193</v>
      </c>
      <c r="B41" s="96">
        <v>1439</v>
      </c>
      <c r="C41" s="93">
        <v>19151</v>
      </c>
      <c r="D41" s="60">
        <v>13.31</v>
      </c>
    </row>
    <row r="42" spans="1:4" ht="12.75">
      <c r="A42" s="104" t="s">
        <v>318</v>
      </c>
      <c r="B42" s="96">
        <v>1359</v>
      </c>
      <c r="C42" s="93">
        <v>3024</v>
      </c>
      <c r="D42" s="60">
        <v>2.23</v>
      </c>
    </row>
    <row r="43" spans="1:4" ht="12.75">
      <c r="A43" s="104" t="s">
        <v>180</v>
      </c>
      <c r="B43" s="96">
        <v>1312</v>
      </c>
      <c r="C43" s="93">
        <v>2686</v>
      </c>
      <c r="D43" s="60">
        <v>2.05</v>
      </c>
    </row>
    <row r="44" spans="1:4" ht="12.75">
      <c r="A44" s="104" t="s">
        <v>91</v>
      </c>
      <c r="B44" s="96">
        <v>1173</v>
      </c>
      <c r="C44" s="93">
        <v>2568</v>
      </c>
      <c r="D44" s="60">
        <v>2.19</v>
      </c>
    </row>
    <row r="45" spans="1:4" ht="12.75">
      <c r="A45" s="104" t="s">
        <v>102</v>
      </c>
      <c r="B45" s="96">
        <v>1115</v>
      </c>
      <c r="C45" s="93">
        <v>2589</v>
      </c>
      <c r="D45" s="60">
        <v>2.32</v>
      </c>
    </row>
    <row r="46" spans="1:4" ht="12.75">
      <c r="A46" s="104" t="s">
        <v>197</v>
      </c>
      <c r="B46" s="96">
        <v>1100</v>
      </c>
      <c r="C46" s="93">
        <v>23373</v>
      </c>
      <c r="D46" s="60">
        <v>21.25</v>
      </c>
    </row>
    <row r="47" spans="1:4" ht="12.75">
      <c r="A47" s="104" t="s">
        <v>67</v>
      </c>
      <c r="B47" s="96">
        <v>947</v>
      </c>
      <c r="C47" s="93">
        <v>2906</v>
      </c>
      <c r="D47" s="60">
        <v>3.07</v>
      </c>
    </row>
    <row r="48" spans="1:4" ht="12.75">
      <c r="A48" s="104" t="s">
        <v>189</v>
      </c>
      <c r="B48" s="96">
        <v>946</v>
      </c>
      <c r="C48" s="93">
        <v>1268</v>
      </c>
      <c r="D48" s="60">
        <v>1.34</v>
      </c>
    </row>
    <row r="49" spans="1:4" ht="12.75">
      <c r="A49" s="104" t="s">
        <v>199</v>
      </c>
      <c r="B49" s="96">
        <v>879</v>
      </c>
      <c r="C49" s="93">
        <v>2077</v>
      </c>
      <c r="D49" s="60">
        <v>2.36</v>
      </c>
    </row>
    <row r="50" spans="1:4" ht="12.75">
      <c r="A50" s="104" t="s">
        <v>192</v>
      </c>
      <c r="B50" s="96">
        <v>814</v>
      </c>
      <c r="C50" s="93">
        <v>1532</v>
      </c>
      <c r="D50" s="60">
        <v>1.88</v>
      </c>
    </row>
    <row r="51" spans="1:4" ht="12.75">
      <c r="A51" s="104" t="s">
        <v>108</v>
      </c>
      <c r="B51" s="96">
        <v>813</v>
      </c>
      <c r="C51" s="93">
        <v>1447</v>
      </c>
      <c r="D51" s="60">
        <v>1.78</v>
      </c>
    </row>
    <row r="52" spans="1:4" ht="12.75">
      <c r="A52" s="104" t="s">
        <v>159</v>
      </c>
      <c r="B52" s="96">
        <v>754</v>
      </c>
      <c r="C52" s="93">
        <v>1249</v>
      </c>
      <c r="D52" s="60">
        <v>1.66</v>
      </c>
    </row>
    <row r="53" spans="1:4" ht="12.75">
      <c r="A53" s="104" t="s">
        <v>172</v>
      </c>
      <c r="B53" s="96">
        <v>616</v>
      </c>
      <c r="C53" s="93">
        <v>1021</v>
      </c>
      <c r="D53" s="60">
        <v>1.66</v>
      </c>
    </row>
    <row r="54" spans="1:4" ht="12.75">
      <c r="A54" s="104" t="s">
        <v>170</v>
      </c>
      <c r="B54" s="96">
        <v>614</v>
      </c>
      <c r="C54" s="93">
        <v>1303</v>
      </c>
      <c r="D54" s="60">
        <v>2.12</v>
      </c>
    </row>
    <row r="55" spans="1:4" ht="12.75">
      <c r="A55" s="104" t="s">
        <v>148</v>
      </c>
      <c r="B55" s="96">
        <v>590</v>
      </c>
      <c r="C55" s="93">
        <v>1034</v>
      </c>
      <c r="D55" s="60">
        <v>1.75</v>
      </c>
    </row>
    <row r="56" spans="1:4" ht="12.75">
      <c r="A56" s="104" t="s">
        <v>105</v>
      </c>
      <c r="B56" s="96">
        <v>548</v>
      </c>
      <c r="C56" s="93">
        <v>1601</v>
      </c>
      <c r="D56" s="60">
        <v>2.92</v>
      </c>
    </row>
    <row r="57" spans="1:4" ht="12.75">
      <c r="A57" s="104" t="s">
        <v>231</v>
      </c>
      <c r="B57" s="96">
        <v>517</v>
      </c>
      <c r="C57" s="93">
        <v>15945</v>
      </c>
      <c r="D57" s="60">
        <v>30.84</v>
      </c>
    </row>
    <row r="58" spans="1:4" ht="12.75">
      <c r="A58" s="104" t="s">
        <v>177</v>
      </c>
      <c r="B58" s="96">
        <v>508</v>
      </c>
      <c r="C58" s="93">
        <v>825</v>
      </c>
      <c r="D58" s="60">
        <v>1.62</v>
      </c>
    </row>
    <row r="59" spans="1:4" ht="12.75">
      <c r="A59" s="104" t="s">
        <v>130</v>
      </c>
      <c r="B59" s="96">
        <v>500</v>
      </c>
      <c r="C59" s="93">
        <v>1086</v>
      </c>
      <c r="D59" s="60">
        <v>2.17</v>
      </c>
    </row>
    <row r="60" spans="1:4" ht="13.5" thickBot="1">
      <c r="A60" s="105" t="s">
        <v>127</v>
      </c>
      <c r="B60" s="191">
        <v>436</v>
      </c>
      <c r="C60" s="192">
        <v>1646</v>
      </c>
      <c r="D60" s="122">
        <v>3.78</v>
      </c>
    </row>
    <row r="61" spans="1:4" ht="37.5" customHeight="1">
      <c r="A61" s="323" t="s">
        <v>255</v>
      </c>
      <c r="B61" s="323"/>
      <c r="C61" s="323"/>
      <c r="D61" s="323"/>
    </row>
    <row r="62" ht="12.75">
      <c r="A62" s="4" t="s">
        <v>217</v>
      </c>
    </row>
    <row r="63" ht="9.75" customHeight="1" thickBot="1"/>
    <row r="64" spans="1:4" ht="13.5" thickBot="1">
      <c r="A64" s="313">
        <v>2007</v>
      </c>
      <c r="B64" s="314"/>
      <c r="C64" s="314"/>
      <c r="D64" s="315"/>
    </row>
    <row r="65" spans="1:4" ht="26.25" thickBot="1">
      <c r="A65" s="24" t="s">
        <v>58</v>
      </c>
      <c r="B65" s="194" t="s">
        <v>59</v>
      </c>
      <c r="C65" s="195" t="s">
        <v>60</v>
      </c>
      <c r="D65" s="196" t="s">
        <v>61</v>
      </c>
    </row>
    <row r="66" spans="1:4" ht="12.75">
      <c r="A66" s="106" t="s">
        <v>319</v>
      </c>
      <c r="B66" s="101">
        <v>401</v>
      </c>
      <c r="C66" s="102">
        <v>14471</v>
      </c>
      <c r="D66" s="193">
        <v>36.09</v>
      </c>
    </row>
    <row r="67" spans="1:4" ht="12.75">
      <c r="A67" s="104" t="s">
        <v>232</v>
      </c>
      <c r="B67" s="96">
        <v>400</v>
      </c>
      <c r="C67" s="93">
        <v>884</v>
      </c>
      <c r="D67" s="60">
        <v>2.21</v>
      </c>
    </row>
    <row r="68" spans="1:4" ht="12.75">
      <c r="A68" s="104" t="s">
        <v>160</v>
      </c>
      <c r="B68" s="96">
        <v>392</v>
      </c>
      <c r="C68" s="93">
        <v>956</v>
      </c>
      <c r="D68" s="60">
        <v>2.44</v>
      </c>
    </row>
    <row r="69" spans="1:4" ht="12.75">
      <c r="A69" s="104" t="s">
        <v>117</v>
      </c>
      <c r="B69" s="96">
        <v>370</v>
      </c>
      <c r="C69" s="93">
        <v>605</v>
      </c>
      <c r="D69" s="60">
        <v>1.64</v>
      </c>
    </row>
    <row r="70" spans="1:4" ht="12.75">
      <c r="A70" s="104" t="s">
        <v>149</v>
      </c>
      <c r="B70" s="96">
        <v>351</v>
      </c>
      <c r="C70" s="93">
        <v>602</v>
      </c>
      <c r="D70" s="60">
        <v>1.72</v>
      </c>
    </row>
    <row r="71" spans="1:4" ht="12.75">
      <c r="A71" s="104" t="s">
        <v>190</v>
      </c>
      <c r="B71" s="96">
        <v>344</v>
      </c>
      <c r="C71" s="93">
        <v>606</v>
      </c>
      <c r="D71" s="60">
        <v>1.76</v>
      </c>
    </row>
    <row r="72" spans="1:4" ht="12.75">
      <c r="A72" s="104" t="s">
        <v>144</v>
      </c>
      <c r="B72" s="96">
        <v>341</v>
      </c>
      <c r="C72" s="93">
        <v>612</v>
      </c>
      <c r="D72" s="60">
        <v>1.79</v>
      </c>
    </row>
    <row r="73" spans="1:4" ht="12.75">
      <c r="A73" s="104" t="s">
        <v>191</v>
      </c>
      <c r="B73" s="96">
        <v>332</v>
      </c>
      <c r="C73" s="93">
        <v>487</v>
      </c>
      <c r="D73" s="60">
        <v>1.47</v>
      </c>
    </row>
    <row r="74" spans="1:4" ht="12.75">
      <c r="A74" s="104" t="s">
        <v>169</v>
      </c>
      <c r="B74" s="96">
        <v>320</v>
      </c>
      <c r="C74" s="93">
        <v>750</v>
      </c>
      <c r="D74" s="60">
        <v>2.34</v>
      </c>
    </row>
    <row r="75" spans="1:4" ht="12.75">
      <c r="A75" s="104" t="s">
        <v>156</v>
      </c>
      <c r="B75" s="96">
        <v>306</v>
      </c>
      <c r="C75" s="93">
        <v>545</v>
      </c>
      <c r="D75" s="60">
        <v>1.78</v>
      </c>
    </row>
    <row r="76" spans="1:4" ht="12.75">
      <c r="A76" s="104" t="s">
        <v>146</v>
      </c>
      <c r="B76" s="96">
        <v>256</v>
      </c>
      <c r="C76" s="93">
        <v>477</v>
      </c>
      <c r="D76" s="60">
        <v>1.86</v>
      </c>
    </row>
    <row r="77" spans="1:4" ht="12.75">
      <c r="A77" s="104" t="s">
        <v>123</v>
      </c>
      <c r="B77" s="96">
        <v>244</v>
      </c>
      <c r="C77" s="93">
        <v>545</v>
      </c>
      <c r="D77" s="60">
        <v>2.23</v>
      </c>
    </row>
    <row r="78" spans="1:4" ht="12.75">
      <c r="A78" s="104" t="s">
        <v>233</v>
      </c>
      <c r="B78" s="96">
        <v>234</v>
      </c>
      <c r="C78" s="93">
        <v>3353</v>
      </c>
      <c r="D78" s="60">
        <v>14.33</v>
      </c>
    </row>
    <row r="79" spans="1:4" ht="12.75">
      <c r="A79" s="104" t="s">
        <v>132</v>
      </c>
      <c r="B79" s="96">
        <v>210</v>
      </c>
      <c r="C79" s="93">
        <v>497</v>
      </c>
      <c r="D79" s="60">
        <v>2.37</v>
      </c>
    </row>
    <row r="80" spans="1:4" ht="12.75">
      <c r="A80" s="104" t="s">
        <v>166</v>
      </c>
      <c r="B80" s="96">
        <v>199</v>
      </c>
      <c r="C80" s="93">
        <v>611</v>
      </c>
      <c r="D80" s="60">
        <v>3.07</v>
      </c>
    </row>
    <row r="81" spans="1:4" ht="12.75">
      <c r="A81" s="104" t="s">
        <v>316</v>
      </c>
      <c r="B81" s="96">
        <v>198</v>
      </c>
      <c r="C81" s="93">
        <v>343</v>
      </c>
      <c r="D81" s="60">
        <v>1.73</v>
      </c>
    </row>
    <row r="82" spans="1:4" ht="12.75">
      <c r="A82" s="104" t="s">
        <v>145</v>
      </c>
      <c r="B82" s="96">
        <v>178</v>
      </c>
      <c r="C82" s="93">
        <v>302</v>
      </c>
      <c r="D82" s="60">
        <v>1.7</v>
      </c>
    </row>
    <row r="83" spans="1:4" ht="12.75">
      <c r="A83" s="104" t="s">
        <v>234</v>
      </c>
      <c r="B83" s="96">
        <v>159</v>
      </c>
      <c r="C83" s="93">
        <v>396</v>
      </c>
      <c r="D83" s="60">
        <v>2.49</v>
      </c>
    </row>
    <row r="84" spans="1:4" ht="12.75">
      <c r="A84" s="104" t="s">
        <v>235</v>
      </c>
      <c r="B84" s="96">
        <v>151</v>
      </c>
      <c r="C84" s="93">
        <v>191</v>
      </c>
      <c r="D84" s="60">
        <v>1.26</v>
      </c>
    </row>
    <row r="85" spans="1:4" ht="12.75">
      <c r="A85" s="104" t="s">
        <v>143</v>
      </c>
      <c r="B85" s="96">
        <v>135</v>
      </c>
      <c r="C85" s="93">
        <v>240</v>
      </c>
      <c r="D85" s="60">
        <v>1.78</v>
      </c>
    </row>
    <row r="86" spans="1:4" ht="12.75">
      <c r="A86" s="104" t="s">
        <v>136</v>
      </c>
      <c r="B86" s="96">
        <v>131</v>
      </c>
      <c r="C86" s="93">
        <v>275</v>
      </c>
      <c r="D86" s="60">
        <v>2.1</v>
      </c>
    </row>
    <row r="87" spans="1:4" ht="12.75">
      <c r="A87" s="104" t="s">
        <v>182</v>
      </c>
      <c r="B87" s="96">
        <v>115</v>
      </c>
      <c r="C87" s="93">
        <v>227</v>
      </c>
      <c r="D87" s="60">
        <v>1.97</v>
      </c>
    </row>
    <row r="88" spans="1:4" ht="12.75">
      <c r="A88" s="104" t="s">
        <v>236</v>
      </c>
      <c r="B88" s="96">
        <v>103</v>
      </c>
      <c r="C88" s="93">
        <v>196</v>
      </c>
      <c r="D88" s="60">
        <v>1.9</v>
      </c>
    </row>
    <row r="89" spans="1:4" ht="12.75">
      <c r="A89" s="104" t="s">
        <v>118</v>
      </c>
      <c r="B89" s="96">
        <v>98</v>
      </c>
      <c r="C89" s="93">
        <v>182</v>
      </c>
      <c r="D89" s="60">
        <v>1.86</v>
      </c>
    </row>
    <row r="90" spans="1:4" ht="12.75">
      <c r="A90" s="104" t="s">
        <v>185</v>
      </c>
      <c r="B90" s="96">
        <v>93</v>
      </c>
      <c r="C90" s="93">
        <v>242</v>
      </c>
      <c r="D90" s="60">
        <v>2.6</v>
      </c>
    </row>
    <row r="91" spans="1:4" ht="12.75">
      <c r="A91" s="104" t="s">
        <v>152</v>
      </c>
      <c r="B91" s="96">
        <v>86</v>
      </c>
      <c r="C91" s="93">
        <v>182</v>
      </c>
      <c r="D91" s="60">
        <v>2.12</v>
      </c>
    </row>
    <row r="92" spans="1:4" ht="12.75">
      <c r="A92" s="104" t="s">
        <v>237</v>
      </c>
      <c r="B92" s="96">
        <v>80</v>
      </c>
      <c r="C92" s="93">
        <v>118</v>
      </c>
      <c r="D92" s="60">
        <v>1.48</v>
      </c>
    </row>
    <row r="93" spans="1:4" ht="12.75">
      <c r="A93" s="104" t="s">
        <v>162</v>
      </c>
      <c r="B93" s="96">
        <v>77</v>
      </c>
      <c r="C93" s="93">
        <v>87</v>
      </c>
      <c r="D93" s="60">
        <v>1.13</v>
      </c>
    </row>
    <row r="94" spans="1:4" ht="12.75">
      <c r="A94" s="104" t="s">
        <v>187</v>
      </c>
      <c r="B94" s="96">
        <v>68</v>
      </c>
      <c r="C94" s="93">
        <v>80</v>
      </c>
      <c r="D94" s="60">
        <v>1.18</v>
      </c>
    </row>
    <row r="95" spans="1:4" ht="12.75">
      <c r="A95" s="104" t="s">
        <v>194</v>
      </c>
      <c r="B95" s="96">
        <v>68</v>
      </c>
      <c r="C95" s="93">
        <v>110</v>
      </c>
      <c r="D95" s="60">
        <v>1.62</v>
      </c>
    </row>
    <row r="96" spans="1:4" ht="12.75">
      <c r="A96" s="104" t="s">
        <v>174</v>
      </c>
      <c r="B96" s="96">
        <v>67</v>
      </c>
      <c r="C96" s="93">
        <v>156</v>
      </c>
      <c r="D96" s="60">
        <v>2.33</v>
      </c>
    </row>
    <row r="97" spans="1:4" ht="12.75">
      <c r="A97" s="104" t="s">
        <v>101</v>
      </c>
      <c r="B97" s="96">
        <v>67</v>
      </c>
      <c r="C97" s="93">
        <v>86</v>
      </c>
      <c r="D97" s="60">
        <v>1.28</v>
      </c>
    </row>
    <row r="98" spans="1:4" ht="12.75">
      <c r="A98" s="104" t="s">
        <v>137</v>
      </c>
      <c r="B98" s="96">
        <v>64</v>
      </c>
      <c r="C98" s="93">
        <v>114</v>
      </c>
      <c r="D98" s="60">
        <v>1.78</v>
      </c>
    </row>
    <row r="99" spans="1:4" ht="12.75">
      <c r="A99" s="104" t="s">
        <v>238</v>
      </c>
      <c r="B99" s="96">
        <v>60</v>
      </c>
      <c r="C99" s="93">
        <v>143</v>
      </c>
      <c r="D99" s="60">
        <v>2.38</v>
      </c>
    </row>
    <row r="100" spans="1:4" ht="12.75">
      <c r="A100" s="104" t="s">
        <v>113</v>
      </c>
      <c r="B100" s="96">
        <v>59</v>
      </c>
      <c r="C100" s="93">
        <v>331</v>
      </c>
      <c r="D100" s="60">
        <v>5.61</v>
      </c>
    </row>
    <row r="101" spans="1:4" ht="12.75">
      <c r="A101" s="104" t="s">
        <v>124</v>
      </c>
      <c r="B101" s="96">
        <v>55</v>
      </c>
      <c r="C101" s="93">
        <v>138</v>
      </c>
      <c r="D101" s="60">
        <v>2.51</v>
      </c>
    </row>
    <row r="102" spans="1:4" ht="12.75">
      <c r="A102" s="104" t="s">
        <v>195</v>
      </c>
      <c r="B102" s="96">
        <v>50</v>
      </c>
      <c r="C102" s="93">
        <v>82</v>
      </c>
      <c r="D102" s="60">
        <v>1.64</v>
      </c>
    </row>
    <row r="103" spans="1:4" ht="12.75">
      <c r="A103" s="104" t="s">
        <v>179</v>
      </c>
      <c r="B103" s="96">
        <v>49</v>
      </c>
      <c r="C103" s="93">
        <v>51</v>
      </c>
      <c r="D103" s="60">
        <v>1.04</v>
      </c>
    </row>
    <row r="104" spans="1:4" ht="12.75">
      <c r="A104" s="104" t="s">
        <v>188</v>
      </c>
      <c r="B104" s="96">
        <v>48</v>
      </c>
      <c r="C104" s="93">
        <v>80</v>
      </c>
      <c r="D104" s="60">
        <v>1.67</v>
      </c>
    </row>
    <row r="105" spans="1:4" ht="12.75">
      <c r="A105" s="104" t="s">
        <v>111</v>
      </c>
      <c r="B105" s="96">
        <v>45</v>
      </c>
      <c r="C105" s="93">
        <v>133</v>
      </c>
      <c r="D105" s="60">
        <v>2.96</v>
      </c>
    </row>
    <row r="106" spans="1:4" ht="12.75">
      <c r="A106" s="104" t="s">
        <v>161</v>
      </c>
      <c r="B106" s="96">
        <v>44</v>
      </c>
      <c r="C106" s="93">
        <v>96</v>
      </c>
      <c r="D106" s="60">
        <v>2.18</v>
      </c>
    </row>
    <row r="107" spans="1:4" ht="12.75">
      <c r="A107" s="104" t="s">
        <v>183</v>
      </c>
      <c r="B107" s="96">
        <v>42</v>
      </c>
      <c r="C107" s="93">
        <v>52</v>
      </c>
      <c r="D107" s="60">
        <v>1.24</v>
      </c>
    </row>
    <row r="108" spans="1:4" ht="12.75">
      <c r="A108" s="104" t="s">
        <v>163</v>
      </c>
      <c r="B108" s="96">
        <v>41</v>
      </c>
      <c r="C108" s="93">
        <v>65</v>
      </c>
      <c r="D108" s="60">
        <v>1.59</v>
      </c>
    </row>
    <row r="109" spans="1:4" ht="12.75">
      <c r="A109" s="104" t="s">
        <v>122</v>
      </c>
      <c r="B109" s="96">
        <v>40</v>
      </c>
      <c r="C109" s="93">
        <v>52</v>
      </c>
      <c r="D109" s="60">
        <v>1.3</v>
      </c>
    </row>
    <row r="110" spans="1:4" ht="12.75">
      <c r="A110" s="104" t="s">
        <v>239</v>
      </c>
      <c r="B110" s="96">
        <v>39</v>
      </c>
      <c r="C110" s="93">
        <v>104</v>
      </c>
      <c r="D110" s="60">
        <v>2.67</v>
      </c>
    </row>
    <row r="111" spans="1:4" ht="12.75">
      <c r="A111" s="104" t="s">
        <v>240</v>
      </c>
      <c r="B111" s="96">
        <v>38</v>
      </c>
      <c r="C111" s="93">
        <v>128</v>
      </c>
      <c r="D111" s="60">
        <v>3.37</v>
      </c>
    </row>
    <row r="112" spans="1:4" ht="12.75">
      <c r="A112" s="104" t="s">
        <v>94</v>
      </c>
      <c r="B112" s="96">
        <v>34</v>
      </c>
      <c r="C112" s="93">
        <v>80</v>
      </c>
      <c r="D112" s="60">
        <v>2.35</v>
      </c>
    </row>
    <row r="113" spans="1:4" ht="12.75">
      <c r="A113" s="104" t="s">
        <v>317</v>
      </c>
      <c r="B113" s="96">
        <v>31</v>
      </c>
      <c r="C113" s="93">
        <v>373</v>
      </c>
      <c r="D113" s="60">
        <v>12.03</v>
      </c>
    </row>
    <row r="114" spans="1:4" ht="12.75">
      <c r="A114" s="104" t="s">
        <v>110</v>
      </c>
      <c r="B114" s="96">
        <v>29</v>
      </c>
      <c r="C114" s="93">
        <v>64</v>
      </c>
      <c r="D114" s="60">
        <v>2.21</v>
      </c>
    </row>
    <row r="115" spans="1:4" ht="12.75">
      <c r="A115" s="104" t="s">
        <v>139</v>
      </c>
      <c r="B115" s="96">
        <v>29</v>
      </c>
      <c r="C115" s="93">
        <v>71</v>
      </c>
      <c r="D115" s="60">
        <v>2.45</v>
      </c>
    </row>
    <row r="116" spans="1:4" ht="12.75">
      <c r="A116" s="104" t="s">
        <v>243</v>
      </c>
      <c r="B116" s="96">
        <v>28</v>
      </c>
      <c r="C116" s="93">
        <v>38</v>
      </c>
      <c r="D116" s="60">
        <v>1.36</v>
      </c>
    </row>
    <row r="117" spans="1:4" ht="12.75">
      <c r="A117" s="104" t="s">
        <v>112</v>
      </c>
      <c r="B117" s="96">
        <v>22</v>
      </c>
      <c r="C117" s="93">
        <v>52</v>
      </c>
      <c r="D117" s="60">
        <v>2.36</v>
      </c>
    </row>
    <row r="118" spans="1:4" ht="12.75">
      <c r="A118" s="104" t="s">
        <v>176</v>
      </c>
      <c r="B118" s="96">
        <v>21</v>
      </c>
      <c r="C118" s="93">
        <v>27</v>
      </c>
      <c r="D118" s="60">
        <v>1.29</v>
      </c>
    </row>
    <row r="119" spans="1:4" ht="12.75">
      <c r="A119" s="104" t="s">
        <v>244</v>
      </c>
      <c r="B119" s="96">
        <v>20</v>
      </c>
      <c r="C119" s="93">
        <v>45</v>
      </c>
      <c r="D119" s="60">
        <v>2.25</v>
      </c>
    </row>
    <row r="120" spans="1:4" ht="13.5" thickBot="1">
      <c r="A120" s="105" t="s">
        <v>165</v>
      </c>
      <c r="B120" s="191">
        <v>20</v>
      </c>
      <c r="C120" s="192">
        <v>525</v>
      </c>
      <c r="D120" s="122">
        <v>26.25</v>
      </c>
    </row>
    <row r="121" spans="1:4" ht="37.5" customHeight="1">
      <c r="A121" s="323" t="s">
        <v>256</v>
      </c>
      <c r="B121" s="323"/>
      <c r="C121" s="323"/>
      <c r="D121" s="323"/>
    </row>
    <row r="122" ht="12.75">
      <c r="A122" s="4" t="s">
        <v>217</v>
      </c>
    </row>
    <row r="123" ht="9.75" customHeight="1" thickBot="1"/>
    <row r="124" spans="1:4" ht="13.5" thickBot="1">
      <c r="A124" s="313">
        <v>2007</v>
      </c>
      <c r="B124" s="314"/>
      <c r="C124" s="314"/>
      <c r="D124" s="315"/>
    </row>
    <row r="125" spans="1:4" ht="26.25" thickBot="1">
      <c r="A125" s="24" t="s">
        <v>58</v>
      </c>
      <c r="B125" s="194" t="s">
        <v>59</v>
      </c>
      <c r="C125" s="195" t="s">
        <v>60</v>
      </c>
      <c r="D125" s="196" t="s">
        <v>61</v>
      </c>
    </row>
    <row r="126" spans="1:4" ht="12.75">
      <c r="A126" s="106" t="s">
        <v>245</v>
      </c>
      <c r="B126" s="101">
        <v>19</v>
      </c>
      <c r="C126" s="102">
        <v>100</v>
      </c>
      <c r="D126" s="193">
        <v>5.26</v>
      </c>
    </row>
    <row r="127" spans="1:4" ht="12.75">
      <c r="A127" s="104" t="s">
        <v>246</v>
      </c>
      <c r="B127" s="96">
        <v>18</v>
      </c>
      <c r="C127" s="93">
        <v>55</v>
      </c>
      <c r="D127" s="60">
        <v>3.06</v>
      </c>
    </row>
    <row r="128" spans="1:4" ht="12.75">
      <c r="A128" s="104" t="s">
        <v>115</v>
      </c>
      <c r="B128" s="96">
        <v>18</v>
      </c>
      <c r="C128" s="93">
        <v>26</v>
      </c>
      <c r="D128" s="60">
        <v>1.44</v>
      </c>
    </row>
    <row r="129" spans="1:4" ht="12.75">
      <c r="A129" s="104" t="s">
        <v>186</v>
      </c>
      <c r="B129" s="96">
        <v>16</v>
      </c>
      <c r="C129" s="93">
        <v>121</v>
      </c>
      <c r="D129" s="60">
        <v>7.56</v>
      </c>
    </row>
    <row r="130" spans="1:4" ht="12.75">
      <c r="A130" s="104" t="s">
        <v>126</v>
      </c>
      <c r="B130" s="96">
        <v>16</v>
      </c>
      <c r="C130" s="93">
        <v>45</v>
      </c>
      <c r="D130" s="60">
        <v>2.81</v>
      </c>
    </row>
    <row r="131" spans="1:4" ht="12.75">
      <c r="A131" s="104" t="s">
        <v>147</v>
      </c>
      <c r="B131" s="96">
        <v>13</v>
      </c>
      <c r="C131" s="93">
        <v>13</v>
      </c>
      <c r="D131" s="60">
        <v>1</v>
      </c>
    </row>
    <row r="132" spans="1:4" ht="12.75">
      <c r="A132" s="104" t="s">
        <v>104</v>
      </c>
      <c r="B132" s="96">
        <v>13</v>
      </c>
      <c r="C132" s="93">
        <v>20</v>
      </c>
      <c r="D132" s="60">
        <v>1.54</v>
      </c>
    </row>
    <row r="133" spans="1:4" ht="12.75">
      <c r="A133" s="104" t="s">
        <v>247</v>
      </c>
      <c r="B133" s="96">
        <v>12</v>
      </c>
      <c r="C133" s="93">
        <v>12</v>
      </c>
      <c r="D133" s="60">
        <v>1</v>
      </c>
    </row>
    <row r="134" spans="1:4" ht="12.75">
      <c r="A134" s="104" t="s">
        <v>142</v>
      </c>
      <c r="B134" s="96">
        <v>12</v>
      </c>
      <c r="C134" s="93">
        <v>44</v>
      </c>
      <c r="D134" s="60">
        <v>3.67</v>
      </c>
    </row>
    <row r="135" spans="1:4" ht="12.75">
      <c r="A135" s="104" t="s">
        <v>151</v>
      </c>
      <c r="B135" s="96">
        <v>11</v>
      </c>
      <c r="C135" s="93">
        <v>16</v>
      </c>
      <c r="D135" s="60">
        <v>1.45</v>
      </c>
    </row>
    <row r="136" spans="1:4" ht="12.75">
      <c r="A136" s="104" t="s">
        <v>119</v>
      </c>
      <c r="B136" s="96">
        <v>11</v>
      </c>
      <c r="C136" s="93">
        <v>11</v>
      </c>
      <c r="D136" s="60">
        <v>1</v>
      </c>
    </row>
    <row r="137" spans="1:4" ht="12.75">
      <c r="A137" s="104" t="s">
        <v>248</v>
      </c>
      <c r="B137" s="96">
        <v>10</v>
      </c>
      <c r="C137" s="93">
        <v>19</v>
      </c>
      <c r="D137" s="60">
        <v>1.9</v>
      </c>
    </row>
    <row r="138" spans="1:4" ht="12.75">
      <c r="A138" s="104" t="s">
        <v>116</v>
      </c>
      <c r="B138" s="96">
        <v>9</v>
      </c>
      <c r="C138" s="93">
        <v>30</v>
      </c>
      <c r="D138" s="60">
        <v>3.33</v>
      </c>
    </row>
    <row r="139" spans="1:4" ht="12.75">
      <c r="A139" s="104" t="s">
        <v>135</v>
      </c>
      <c r="B139" s="96">
        <v>8</v>
      </c>
      <c r="C139" s="93">
        <v>8</v>
      </c>
      <c r="D139" s="60">
        <v>1</v>
      </c>
    </row>
    <row r="140" spans="1:4" ht="12.75">
      <c r="A140" s="104" t="s">
        <v>326</v>
      </c>
      <c r="B140" s="96">
        <v>8</v>
      </c>
      <c r="C140" s="93">
        <v>27</v>
      </c>
      <c r="D140" s="60">
        <v>3.38</v>
      </c>
    </row>
    <row r="141" spans="1:4" ht="12.75">
      <c r="A141" s="104" t="s">
        <v>315</v>
      </c>
      <c r="B141" s="96">
        <v>8</v>
      </c>
      <c r="C141" s="93">
        <v>12</v>
      </c>
      <c r="D141" s="60">
        <v>1.5</v>
      </c>
    </row>
    <row r="142" spans="1:4" ht="12.75">
      <c r="A142" s="104" t="s">
        <v>249</v>
      </c>
      <c r="B142" s="96">
        <v>7</v>
      </c>
      <c r="C142" s="93">
        <v>14</v>
      </c>
      <c r="D142" s="60">
        <v>2</v>
      </c>
    </row>
    <row r="143" spans="1:4" ht="12.75">
      <c r="A143" s="104" t="s">
        <v>250</v>
      </c>
      <c r="B143" s="96">
        <v>7</v>
      </c>
      <c r="C143" s="93">
        <v>8</v>
      </c>
      <c r="D143" s="60">
        <v>1.14</v>
      </c>
    </row>
    <row r="144" spans="1:4" ht="12.75">
      <c r="A144" s="104" t="s">
        <v>121</v>
      </c>
      <c r="B144" s="96">
        <v>6</v>
      </c>
      <c r="C144" s="93">
        <v>9</v>
      </c>
      <c r="D144" s="60">
        <v>1.5</v>
      </c>
    </row>
    <row r="145" spans="1:4" ht="12.75">
      <c r="A145" s="104" t="s">
        <v>129</v>
      </c>
      <c r="B145" s="96">
        <v>5</v>
      </c>
      <c r="C145" s="93">
        <v>5</v>
      </c>
      <c r="D145" s="60">
        <v>1</v>
      </c>
    </row>
    <row r="146" spans="1:4" ht="12.75">
      <c r="A146" s="104" t="s">
        <v>251</v>
      </c>
      <c r="B146" s="96">
        <v>5</v>
      </c>
      <c r="C146" s="93">
        <v>5</v>
      </c>
      <c r="D146" s="60">
        <v>1</v>
      </c>
    </row>
    <row r="147" spans="1:4" ht="12.75">
      <c r="A147" s="104" t="s">
        <v>133</v>
      </c>
      <c r="B147" s="96">
        <v>5</v>
      </c>
      <c r="C147" s="93">
        <v>6</v>
      </c>
      <c r="D147" s="60">
        <v>1.2</v>
      </c>
    </row>
    <row r="148" spans="1:4" ht="12.75">
      <c r="A148" s="104" t="s">
        <v>120</v>
      </c>
      <c r="B148" s="96">
        <v>5</v>
      </c>
      <c r="C148" s="93">
        <v>6</v>
      </c>
      <c r="D148" s="60">
        <v>1.2</v>
      </c>
    </row>
    <row r="149" spans="1:4" ht="12.75">
      <c r="A149" s="104" t="s">
        <v>109</v>
      </c>
      <c r="B149" s="96">
        <v>4</v>
      </c>
      <c r="C149" s="93">
        <v>19</v>
      </c>
      <c r="D149" s="60">
        <v>4.75</v>
      </c>
    </row>
    <row r="150" spans="1:4" ht="12.75">
      <c r="A150" s="104" t="s">
        <v>320</v>
      </c>
      <c r="B150" s="96">
        <v>4</v>
      </c>
      <c r="C150" s="93">
        <v>7</v>
      </c>
      <c r="D150" s="60">
        <v>1.75</v>
      </c>
    </row>
    <row r="151" spans="1:4" ht="12.75">
      <c r="A151" s="104" t="s">
        <v>138</v>
      </c>
      <c r="B151" s="96">
        <v>4</v>
      </c>
      <c r="C151" s="93">
        <v>4</v>
      </c>
      <c r="D151" s="60">
        <v>1</v>
      </c>
    </row>
    <row r="152" spans="1:4" ht="12.75">
      <c r="A152" s="104" t="s">
        <v>125</v>
      </c>
      <c r="B152" s="96">
        <v>4</v>
      </c>
      <c r="C152" s="93">
        <v>4</v>
      </c>
      <c r="D152" s="60">
        <v>1</v>
      </c>
    </row>
    <row r="153" spans="1:4" ht="12.75">
      <c r="A153" s="104" t="s">
        <v>252</v>
      </c>
      <c r="B153" s="96">
        <v>3</v>
      </c>
      <c r="C153" s="93">
        <v>3</v>
      </c>
      <c r="D153" s="60">
        <v>1</v>
      </c>
    </row>
    <row r="154" spans="1:4" ht="12.75">
      <c r="A154" s="104" t="s">
        <v>128</v>
      </c>
      <c r="B154" s="96">
        <v>3</v>
      </c>
      <c r="C154" s="93">
        <v>4</v>
      </c>
      <c r="D154" s="60">
        <v>1.33</v>
      </c>
    </row>
    <row r="155" spans="1:4" ht="12.75">
      <c r="A155" s="104" t="s">
        <v>140</v>
      </c>
      <c r="B155" s="96">
        <v>3</v>
      </c>
      <c r="C155" s="93">
        <v>6</v>
      </c>
      <c r="D155" s="60">
        <v>2</v>
      </c>
    </row>
    <row r="156" spans="1:4" ht="12.75">
      <c r="A156" s="104" t="s">
        <v>157</v>
      </c>
      <c r="B156" s="96">
        <v>2</v>
      </c>
      <c r="C156" s="93">
        <v>3</v>
      </c>
      <c r="D156" s="60">
        <v>1.5</v>
      </c>
    </row>
    <row r="157" spans="1:4" ht="12.75">
      <c r="A157" s="104" t="s">
        <v>253</v>
      </c>
      <c r="B157" s="96">
        <v>1</v>
      </c>
      <c r="C157" s="93">
        <v>2</v>
      </c>
      <c r="D157" s="60">
        <v>2</v>
      </c>
    </row>
    <row r="158" spans="1:4" ht="12.75">
      <c r="A158" s="104" t="s">
        <v>254</v>
      </c>
      <c r="B158" s="96">
        <v>1</v>
      </c>
      <c r="C158" s="93">
        <v>22</v>
      </c>
      <c r="D158" s="60">
        <v>22</v>
      </c>
    </row>
    <row r="159" spans="1:4" ht="12.75">
      <c r="A159" s="104" t="s">
        <v>134</v>
      </c>
      <c r="B159" s="96">
        <v>1</v>
      </c>
      <c r="C159" s="93">
        <v>2</v>
      </c>
      <c r="D159" s="60">
        <v>2</v>
      </c>
    </row>
    <row r="160" spans="1:4" ht="12.75">
      <c r="A160" s="104" t="s">
        <v>158</v>
      </c>
      <c r="B160" s="96">
        <v>1</v>
      </c>
      <c r="C160" s="93">
        <v>2</v>
      </c>
      <c r="D160" s="60">
        <v>2</v>
      </c>
    </row>
    <row r="161" spans="1:4" ht="12.75">
      <c r="A161" s="104" t="s">
        <v>242</v>
      </c>
      <c r="B161" s="96">
        <v>1</v>
      </c>
      <c r="C161" s="93">
        <v>4</v>
      </c>
      <c r="D161" s="60">
        <v>4</v>
      </c>
    </row>
    <row r="162" spans="1:4" ht="12.75">
      <c r="A162" s="104" t="s">
        <v>141</v>
      </c>
      <c r="B162" s="96">
        <v>1</v>
      </c>
      <c r="C162" s="93">
        <v>2</v>
      </c>
      <c r="D162" s="60">
        <v>2</v>
      </c>
    </row>
    <row r="163" spans="1:4" ht="13.5" thickBot="1">
      <c r="A163" s="114" t="s">
        <v>241</v>
      </c>
      <c r="B163" s="97">
        <v>1</v>
      </c>
      <c r="C163" s="98">
        <v>10</v>
      </c>
      <c r="D163" s="155">
        <v>10</v>
      </c>
    </row>
    <row r="164" spans="1:4" ht="13.5" thickBot="1">
      <c r="A164" s="24" t="s">
        <v>228</v>
      </c>
      <c r="B164" s="156">
        <f>SUM(B6:B163)</f>
        <v>441306</v>
      </c>
      <c r="C164" s="157">
        <f>SUM(C6:C163)</f>
        <v>984433</v>
      </c>
      <c r="D164" s="158">
        <v>2.23</v>
      </c>
    </row>
    <row r="166" spans="1:4" ht="25.5" customHeight="1">
      <c r="A166" s="322" t="s">
        <v>327</v>
      </c>
      <c r="B166" s="322"/>
      <c r="C166" s="322"/>
      <c r="D166" s="322"/>
    </row>
    <row r="167" ht="12.75">
      <c r="A167" s="1" t="s">
        <v>227</v>
      </c>
    </row>
    <row r="168" ht="12.75">
      <c r="A168" s="1" t="s">
        <v>328</v>
      </c>
    </row>
    <row r="169" ht="12.75">
      <c r="A169" s="1" t="s">
        <v>329</v>
      </c>
    </row>
    <row r="170" ht="12.75">
      <c r="A170" s="1" t="s">
        <v>330</v>
      </c>
    </row>
  </sheetData>
  <mergeCells count="7">
    <mergeCell ref="A4:D4"/>
    <mergeCell ref="A166:D166"/>
    <mergeCell ref="A1:D1"/>
    <mergeCell ref="A61:D61"/>
    <mergeCell ref="A64:D64"/>
    <mergeCell ref="A121:D121"/>
    <mergeCell ref="A124:D12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Q28"/>
  <sheetViews>
    <sheetView workbookViewId="0" topLeftCell="A1">
      <selection activeCell="D1" sqref="D1"/>
    </sheetView>
  </sheetViews>
  <sheetFormatPr defaultColWidth="9.140625" defaultRowHeight="12.75"/>
  <cols>
    <col min="1" max="1" width="3.8515625" style="4" bestFit="1" customWidth="1"/>
    <col min="2" max="2" width="30.28125" style="23" customWidth="1"/>
    <col min="3" max="14" width="8.28125" style="4" customWidth="1"/>
    <col min="15" max="15" width="8.28125" style="2" customWidth="1"/>
    <col min="16" max="16" width="11.7109375" style="2" bestFit="1" customWidth="1"/>
    <col min="17" max="26" width="9.140625" style="2" customWidth="1"/>
    <col min="27" max="16384" width="9.140625" style="4" customWidth="1"/>
  </cols>
  <sheetData>
    <row r="1" ht="18.75">
      <c r="A1" s="5" t="s">
        <v>344</v>
      </c>
    </row>
    <row r="2" ht="12.75">
      <c r="A2" s="4" t="s">
        <v>69</v>
      </c>
    </row>
    <row r="3" spans="1:4" ht="9.75" customHeight="1" thickBot="1">
      <c r="A3" s="10"/>
      <c r="C3" s="9"/>
      <c r="D3" s="9"/>
    </row>
    <row r="4" spans="3:15" ht="13.5" thickBot="1">
      <c r="C4" s="292">
        <v>2007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2:15" ht="48" thickBot="1">
      <c r="B5" s="251" t="s">
        <v>303</v>
      </c>
      <c r="C5" s="252" t="s">
        <v>70</v>
      </c>
      <c r="D5" s="253" t="s">
        <v>71</v>
      </c>
      <c r="E5" s="253" t="s">
        <v>72</v>
      </c>
      <c r="F5" s="253" t="s">
        <v>73</v>
      </c>
      <c r="G5" s="253" t="s">
        <v>74</v>
      </c>
      <c r="H5" s="253" t="s">
        <v>75</v>
      </c>
      <c r="I5" s="253" t="s">
        <v>76</v>
      </c>
      <c r="J5" s="253" t="s">
        <v>77</v>
      </c>
      <c r="K5" s="253" t="s">
        <v>78</v>
      </c>
      <c r="L5" s="253" t="s">
        <v>79</v>
      </c>
      <c r="M5" s="253" t="s">
        <v>80</v>
      </c>
      <c r="N5" s="242" t="s">
        <v>81</v>
      </c>
      <c r="O5" s="254" t="s">
        <v>82</v>
      </c>
    </row>
    <row r="6" spans="1:16" ht="18.75" customHeight="1">
      <c r="A6" s="295" t="s">
        <v>201</v>
      </c>
      <c r="B6" s="171" t="s">
        <v>83</v>
      </c>
      <c r="C6" s="247">
        <v>183525</v>
      </c>
      <c r="D6" s="248">
        <v>140982</v>
      </c>
      <c r="E6" s="248">
        <v>213320</v>
      </c>
      <c r="F6" s="248">
        <v>269886</v>
      </c>
      <c r="G6" s="248">
        <v>177607</v>
      </c>
      <c r="H6" s="248">
        <v>161411</v>
      </c>
      <c r="I6" s="248">
        <v>214238</v>
      </c>
      <c r="J6" s="248">
        <v>231732</v>
      </c>
      <c r="K6" s="248">
        <v>204144</v>
      </c>
      <c r="L6" s="248">
        <v>214476</v>
      </c>
      <c r="M6" s="248">
        <v>169038</v>
      </c>
      <c r="N6" s="249">
        <v>241157</v>
      </c>
      <c r="O6" s="37">
        <f>SUM(C6:N6)</f>
        <v>2421516</v>
      </c>
      <c r="P6" s="237"/>
    </row>
    <row r="7" spans="1:16" ht="18.75" customHeight="1" thickBot="1">
      <c r="A7" s="296"/>
      <c r="B7" s="268" t="s">
        <v>331</v>
      </c>
      <c r="C7" s="269">
        <v>182558</v>
      </c>
      <c r="D7" s="270">
        <v>135154</v>
      </c>
      <c r="E7" s="270">
        <v>172433</v>
      </c>
      <c r="F7" s="270">
        <v>187824</v>
      </c>
      <c r="G7" s="270">
        <v>165579</v>
      </c>
      <c r="H7" s="270">
        <v>149880</v>
      </c>
      <c r="I7" s="270">
        <v>165128</v>
      </c>
      <c r="J7" s="270">
        <v>178776</v>
      </c>
      <c r="K7" s="270">
        <v>147806</v>
      </c>
      <c r="L7" s="270">
        <v>227229</v>
      </c>
      <c r="M7" s="270">
        <v>144748</v>
      </c>
      <c r="N7" s="271">
        <v>168455</v>
      </c>
      <c r="O7" s="244">
        <f>SUM(C7:N7)</f>
        <v>2025570</v>
      </c>
      <c r="P7" s="237"/>
    </row>
    <row r="8" spans="1:17" ht="18.75" customHeight="1" thickBot="1">
      <c r="A8" s="296"/>
      <c r="B8" s="272" t="s">
        <v>333</v>
      </c>
      <c r="C8" s="273">
        <v>396604</v>
      </c>
      <c r="D8" s="262">
        <v>299391</v>
      </c>
      <c r="E8" s="262">
        <v>420987</v>
      </c>
      <c r="F8" s="262">
        <v>502933</v>
      </c>
      <c r="G8" s="262">
        <v>378367</v>
      </c>
      <c r="H8" s="262">
        <v>340041</v>
      </c>
      <c r="I8" s="262">
        <v>440208</v>
      </c>
      <c r="J8" s="262">
        <v>498295</v>
      </c>
      <c r="K8" s="262">
        <v>388365</v>
      </c>
      <c r="L8" s="262">
        <v>487464</v>
      </c>
      <c r="M8" s="262">
        <v>342466</v>
      </c>
      <c r="N8" s="263">
        <v>454763</v>
      </c>
      <c r="O8" s="264">
        <f>SUM(C8:N8)</f>
        <v>4949884</v>
      </c>
      <c r="P8" s="237"/>
      <c r="Q8" s="237"/>
    </row>
    <row r="9" spans="1:17" ht="18.75" customHeight="1" thickBot="1">
      <c r="A9" s="297"/>
      <c r="B9" s="265" t="s">
        <v>332</v>
      </c>
      <c r="C9" s="266">
        <f>C8-C7-C6</f>
        <v>30521</v>
      </c>
      <c r="D9" s="266">
        <f aca="true" t="shared" si="0" ref="D9:N9">D8-D7-D6</f>
        <v>23255</v>
      </c>
      <c r="E9" s="266">
        <f t="shared" si="0"/>
        <v>35234</v>
      </c>
      <c r="F9" s="266">
        <f t="shared" si="0"/>
        <v>45223</v>
      </c>
      <c r="G9" s="266">
        <f t="shared" si="0"/>
        <v>35181</v>
      </c>
      <c r="H9" s="266">
        <f t="shared" si="0"/>
        <v>28750</v>
      </c>
      <c r="I9" s="266">
        <f t="shared" si="0"/>
        <v>60842</v>
      </c>
      <c r="J9" s="266">
        <f t="shared" si="0"/>
        <v>87787</v>
      </c>
      <c r="K9" s="266">
        <f t="shared" si="0"/>
        <v>36415</v>
      </c>
      <c r="L9" s="266">
        <f t="shared" si="0"/>
        <v>45759</v>
      </c>
      <c r="M9" s="266">
        <f t="shared" si="0"/>
        <v>28680</v>
      </c>
      <c r="N9" s="266">
        <f t="shared" si="0"/>
        <v>45151</v>
      </c>
      <c r="O9" s="267">
        <f aca="true" t="shared" si="1" ref="O9:O15">SUM(C9:N9)</f>
        <v>502798</v>
      </c>
      <c r="P9" s="237"/>
      <c r="Q9" s="237"/>
    </row>
    <row r="10" spans="1:17" ht="18.75" customHeight="1">
      <c r="A10" s="297"/>
      <c r="B10" s="255" t="s">
        <v>89</v>
      </c>
      <c r="C10" s="44">
        <v>3669</v>
      </c>
      <c r="D10" s="45">
        <v>3348</v>
      </c>
      <c r="E10" s="45">
        <v>4386</v>
      </c>
      <c r="F10" s="45">
        <v>4362</v>
      </c>
      <c r="G10" s="45">
        <v>4253</v>
      </c>
      <c r="H10" s="45">
        <v>3692</v>
      </c>
      <c r="I10" s="45">
        <v>4986</v>
      </c>
      <c r="J10" s="45">
        <v>5085</v>
      </c>
      <c r="K10" s="45">
        <v>3470</v>
      </c>
      <c r="L10" s="45">
        <v>3620</v>
      </c>
      <c r="M10" s="45">
        <v>3381</v>
      </c>
      <c r="N10" s="46">
        <v>3819</v>
      </c>
      <c r="O10" s="47">
        <f t="shared" si="1"/>
        <v>48071</v>
      </c>
      <c r="P10" s="237"/>
      <c r="Q10" s="237"/>
    </row>
    <row r="11" spans="1:17" ht="18.75" customHeight="1">
      <c r="A11" s="297"/>
      <c r="B11" s="172" t="s">
        <v>84</v>
      </c>
      <c r="C11" s="38">
        <v>6229</v>
      </c>
      <c r="D11" s="39">
        <v>4766</v>
      </c>
      <c r="E11" s="39">
        <v>7374</v>
      </c>
      <c r="F11" s="39">
        <v>9871</v>
      </c>
      <c r="G11" s="39">
        <v>10959</v>
      </c>
      <c r="H11" s="39">
        <v>13300</v>
      </c>
      <c r="I11" s="39">
        <v>14797</v>
      </c>
      <c r="J11" s="39">
        <v>13761</v>
      </c>
      <c r="K11" s="39">
        <v>9735</v>
      </c>
      <c r="L11" s="39">
        <v>8937</v>
      </c>
      <c r="M11" s="39">
        <v>6571</v>
      </c>
      <c r="N11" s="40">
        <v>15296</v>
      </c>
      <c r="O11" s="34">
        <f t="shared" si="1"/>
        <v>121596</v>
      </c>
      <c r="P11" s="237"/>
      <c r="Q11" s="237"/>
    </row>
    <row r="12" spans="1:17" ht="18.75" customHeight="1">
      <c r="A12" s="297"/>
      <c r="B12" s="173" t="s">
        <v>85</v>
      </c>
      <c r="C12" s="38">
        <v>5378</v>
      </c>
      <c r="D12" s="39">
        <v>4661</v>
      </c>
      <c r="E12" s="39">
        <v>16778</v>
      </c>
      <c r="F12" s="39">
        <v>10072</v>
      </c>
      <c r="G12" s="39">
        <v>6137</v>
      </c>
      <c r="H12" s="39">
        <v>7509</v>
      </c>
      <c r="I12" s="39">
        <v>14534</v>
      </c>
      <c r="J12" s="39">
        <v>18055</v>
      </c>
      <c r="K12" s="39">
        <v>15510</v>
      </c>
      <c r="L12" s="39">
        <v>13766</v>
      </c>
      <c r="M12" s="39">
        <v>15064</v>
      </c>
      <c r="N12" s="40">
        <v>10368</v>
      </c>
      <c r="O12" s="34">
        <f t="shared" si="1"/>
        <v>137832</v>
      </c>
      <c r="P12" s="237"/>
      <c r="Q12" s="237"/>
    </row>
    <row r="13" spans="1:17" ht="18.75" customHeight="1">
      <c r="A13" s="297"/>
      <c r="B13" s="173" t="s">
        <v>86</v>
      </c>
      <c r="C13" s="38">
        <v>14241</v>
      </c>
      <c r="D13" s="39">
        <v>14751</v>
      </c>
      <c r="E13" s="39">
        <v>20744</v>
      </c>
      <c r="F13" s="39">
        <v>26325</v>
      </c>
      <c r="G13" s="39">
        <v>19749</v>
      </c>
      <c r="H13" s="39">
        <v>21318</v>
      </c>
      <c r="I13" s="39">
        <v>41013</v>
      </c>
      <c r="J13" s="39">
        <v>31067</v>
      </c>
      <c r="K13" s="39">
        <v>21336</v>
      </c>
      <c r="L13" s="39">
        <v>24403</v>
      </c>
      <c r="M13" s="39">
        <v>16049</v>
      </c>
      <c r="N13" s="40">
        <v>26341</v>
      </c>
      <c r="O13" s="34">
        <f t="shared" si="1"/>
        <v>277337</v>
      </c>
      <c r="P13" s="237"/>
      <c r="Q13" s="237"/>
    </row>
    <row r="14" spans="1:17" ht="18.75" customHeight="1">
      <c r="A14" s="297"/>
      <c r="B14" s="173" t="s">
        <v>87</v>
      </c>
      <c r="C14" s="38">
        <v>2106</v>
      </c>
      <c r="D14" s="39">
        <v>1080</v>
      </c>
      <c r="E14" s="39">
        <v>1936</v>
      </c>
      <c r="F14" s="39">
        <v>2512</v>
      </c>
      <c r="G14" s="39">
        <v>2685</v>
      </c>
      <c r="H14" s="39">
        <v>2879</v>
      </c>
      <c r="I14" s="39">
        <v>3088</v>
      </c>
      <c r="J14" s="39">
        <v>2628</v>
      </c>
      <c r="K14" s="39">
        <v>2472</v>
      </c>
      <c r="L14" s="39">
        <v>2276</v>
      </c>
      <c r="M14" s="39">
        <v>2785</v>
      </c>
      <c r="N14" s="40">
        <v>4565</v>
      </c>
      <c r="O14" s="34">
        <f t="shared" si="1"/>
        <v>31012</v>
      </c>
      <c r="P14" s="237"/>
      <c r="Q14" s="237"/>
    </row>
    <row r="15" spans="1:17" ht="18.75" customHeight="1" thickBot="1">
      <c r="A15" s="297"/>
      <c r="B15" s="174" t="s">
        <v>88</v>
      </c>
      <c r="C15" s="41">
        <v>42</v>
      </c>
      <c r="D15" s="42">
        <v>46</v>
      </c>
      <c r="E15" s="42">
        <v>80</v>
      </c>
      <c r="F15" s="42">
        <v>71</v>
      </c>
      <c r="G15" s="42">
        <v>84</v>
      </c>
      <c r="H15" s="42">
        <v>141</v>
      </c>
      <c r="I15" s="42">
        <v>177</v>
      </c>
      <c r="J15" s="42">
        <v>163</v>
      </c>
      <c r="K15" s="42">
        <v>66</v>
      </c>
      <c r="L15" s="42">
        <v>88</v>
      </c>
      <c r="M15" s="42">
        <v>73</v>
      </c>
      <c r="N15" s="43">
        <v>111</v>
      </c>
      <c r="O15" s="35">
        <f t="shared" si="1"/>
        <v>1142</v>
      </c>
      <c r="P15" s="237"/>
      <c r="Q15" s="237"/>
    </row>
    <row r="16" spans="1:17" ht="18.75" customHeight="1" thickBot="1">
      <c r="A16" s="298"/>
      <c r="B16" s="27" t="s">
        <v>201</v>
      </c>
      <c r="C16" s="256">
        <f>C8+C10+C11+C12+C13+C14+C15</f>
        <v>428269</v>
      </c>
      <c r="D16" s="256">
        <f aca="true" t="shared" si="2" ref="D16:N16">D8+D10+D11+D12+D13+D14+D15</f>
        <v>328043</v>
      </c>
      <c r="E16" s="256">
        <f t="shared" si="2"/>
        <v>472285</v>
      </c>
      <c r="F16" s="256">
        <f t="shared" si="2"/>
        <v>556146</v>
      </c>
      <c r="G16" s="256">
        <f t="shared" si="2"/>
        <v>422234</v>
      </c>
      <c r="H16" s="256">
        <f t="shared" si="2"/>
        <v>388880</v>
      </c>
      <c r="I16" s="256">
        <f t="shared" si="2"/>
        <v>518803</v>
      </c>
      <c r="J16" s="256">
        <f t="shared" si="2"/>
        <v>569054</v>
      </c>
      <c r="K16" s="256">
        <f t="shared" si="2"/>
        <v>440954</v>
      </c>
      <c r="L16" s="256">
        <f t="shared" si="2"/>
        <v>540554</v>
      </c>
      <c r="M16" s="256">
        <f t="shared" si="2"/>
        <v>386389</v>
      </c>
      <c r="N16" s="278">
        <f t="shared" si="2"/>
        <v>515263</v>
      </c>
      <c r="O16" s="277">
        <f>SUM(C16:N16)</f>
        <v>5566874</v>
      </c>
      <c r="P16" s="237"/>
      <c r="Q16" s="237"/>
    </row>
    <row r="17" spans="1:16" ht="18.75" customHeight="1">
      <c r="A17" s="299" t="s">
        <v>202</v>
      </c>
      <c r="B17" s="171" t="s">
        <v>83</v>
      </c>
      <c r="C17" s="258">
        <v>189667</v>
      </c>
      <c r="D17" s="248">
        <v>150320</v>
      </c>
      <c r="E17" s="248">
        <v>225390</v>
      </c>
      <c r="F17" s="248">
        <v>152182</v>
      </c>
      <c r="G17" s="248">
        <v>178090</v>
      </c>
      <c r="H17" s="248">
        <v>147726</v>
      </c>
      <c r="I17" s="248">
        <v>201699</v>
      </c>
      <c r="J17" s="248">
        <v>272437</v>
      </c>
      <c r="K17" s="248">
        <v>234329</v>
      </c>
      <c r="L17" s="248">
        <v>225128</v>
      </c>
      <c r="M17" s="248">
        <v>181904</v>
      </c>
      <c r="N17" s="249">
        <v>224314</v>
      </c>
      <c r="O17" s="37">
        <f>SUM(C17:N17)</f>
        <v>2383186</v>
      </c>
      <c r="P17" s="237"/>
    </row>
    <row r="18" spans="1:16" ht="18.75" customHeight="1" thickBot="1">
      <c r="A18" s="297"/>
      <c r="B18" s="259" t="s">
        <v>331</v>
      </c>
      <c r="C18" s="274">
        <v>111140</v>
      </c>
      <c r="D18" s="270">
        <v>122112</v>
      </c>
      <c r="E18" s="270">
        <v>156086</v>
      </c>
      <c r="F18" s="270">
        <v>169126</v>
      </c>
      <c r="G18" s="270">
        <v>174087</v>
      </c>
      <c r="H18" s="270">
        <v>158297</v>
      </c>
      <c r="I18" s="270">
        <v>101359</v>
      </c>
      <c r="J18" s="270">
        <v>124324</v>
      </c>
      <c r="K18" s="270">
        <v>133177</v>
      </c>
      <c r="L18" s="270">
        <v>173744</v>
      </c>
      <c r="M18" s="270">
        <v>142052</v>
      </c>
      <c r="N18" s="271">
        <v>189291</v>
      </c>
      <c r="O18" s="244">
        <f>SUM(C18:N18)</f>
        <v>1754795</v>
      </c>
      <c r="P18" s="237"/>
    </row>
    <row r="19" spans="1:15" ht="18.75" customHeight="1" thickBot="1">
      <c r="A19" s="297"/>
      <c r="B19" s="272" t="s">
        <v>333</v>
      </c>
      <c r="C19" s="261">
        <v>332885</v>
      </c>
      <c r="D19" s="262">
        <v>295058</v>
      </c>
      <c r="E19" s="262">
        <v>416127</v>
      </c>
      <c r="F19" s="262">
        <v>492607</v>
      </c>
      <c r="G19" s="262">
        <v>388090</v>
      </c>
      <c r="H19" s="262">
        <v>331393</v>
      </c>
      <c r="I19" s="262">
        <v>354256</v>
      </c>
      <c r="J19" s="262">
        <v>488002</v>
      </c>
      <c r="K19" s="262">
        <v>416931</v>
      </c>
      <c r="L19" s="262">
        <v>442697</v>
      </c>
      <c r="M19" s="262">
        <v>354406</v>
      </c>
      <c r="N19" s="263">
        <v>454127</v>
      </c>
      <c r="O19" s="264">
        <f>SUM(C19:N19)</f>
        <v>4766579</v>
      </c>
    </row>
    <row r="20" spans="1:16" ht="18.75" customHeight="1" thickBot="1">
      <c r="A20" s="297"/>
      <c r="B20" s="260" t="s">
        <v>332</v>
      </c>
      <c r="C20" s="261">
        <f>C19-C18-C17</f>
        <v>32078</v>
      </c>
      <c r="D20" s="262">
        <f aca="true" t="shared" si="3" ref="D20:N20">D19-D18-D17</f>
        <v>22626</v>
      </c>
      <c r="E20" s="262">
        <f t="shared" si="3"/>
        <v>34651</v>
      </c>
      <c r="F20" s="262">
        <f t="shared" si="3"/>
        <v>171299</v>
      </c>
      <c r="G20" s="262">
        <f t="shared" si="3"/>
        <v>35913</v>
      </c>
      <c r="H20" s="262">
        <f t="shared" si="3"/>
        <v>25370</v>
      </c>
      <c r="I20" s="262">
        <f t="shared" si="3"/>
        <v>51198</v>
      </c>
      <c r="J20" s="262">
        <f t="shared" si="3"/>
        <v>91241</v>
      </c>
      <c r="K20" s="262">
        <f t="shared" si="3"/>
        <v>49425</v>
      </c>
      <c r="L20" s="262">
        <f t="shared" si="3"/>
        <v>43825</v>
      </c>
      <c r="M20" s="262">
        <f t="shared" si="3"/>
        <v>30450</v>
      </c>
      <c r="N20" s="263">
        <f t="shared" si="3"/>
        <v>40522</v>
      </c>
      <c r="O20" s="264">
        <f>SUM(C20:N20)</f>
        <v>628598</v>
      </c>
      <c r="P20" s="237"/>
    </row>
    <row r="21" spans="1:16" ht="18.75" customHeight="1">
      <c r="A21" s="297"/>
      <c r="B21" s="255" t="s">
        <v>89</v>
      </c>
      <c r="C21" s="44">
        <v>1752</v>
      </c>
      <c r="D21" s="45">
        <v>993</v>
      </c>
      <c r="E21" s="45">
        <v>1367</v>
      </c>
      <c r="F21" s="45">
        <v>1738</v>
      </c>
      <c r="G21" s="45">
        <v>1666</v>
      </c>
      <c r="H21" s="45">
        <v>1361</v>
      </c>
      <c r="I21" s="45">
        <v>1769</v>
      </c>
      <c r="J21" s="45">
        <v>2785</v>
      </c>
      <c r="K21" s="257">
        <v>2831</v>
      </c>
      <c r="L21" s="45">
        <v>1491</v>
      </c>
      <c r="M21" s="45">
        <v>1981</v>
      </c>
      <c r="N21" s="46">
        <v>1924</v>
      </c>
      <c r="O21" s="47">
        <f aca="true" t="shared" si="4" ref="O21:O26">SUM(C21:N21)</f>
        <v>21658</v>
      </c>
      <c r="P21" s="237"/>
    </row>
    <row r="22" spans="1:16" ht="18.75" customHeight="1">
      <c r="A22" s="297"/>
      <c r="B22" s="172" t="s">
        <v>84</v>
      </c>
      <c r="C22" s="38">
        <v>9788</v>
      </c>
      <c r="D22" s="39">
        <v>4755</v>
      </c>
      <c r="E22" s="39">
        <v>6403</v>
      </c>
      <c r="F22" s="39">
        <v>9160</v>
      </c>
      <c r="G22" s="39">
        <v>8311</v>
      </c>
      <c r="H22" s="39">
        <v>9022</v>
      </c>
      <c r="I22" s="39">
        <v>13035</v>
      </c>
      <c r="J22" s="39">
        <v>18941</v>
      </c>
      <c r="K22" s="197">
        <v>13527</v>
      </c>
      <c r="L22" s="39">
        <v>9355</v>
      </c>
      <c r="M22" s="39">
        <v>7487</v>
      </c>
      <c r="N22" s="40">
        <v>9247</v>
      </c>
      <c r="O22" s="34">
        <f t="shared" si="4"/>
        <v>119031</v>
      </c>
      <c r="P22" s="237"/>
    </row>
    <row r="23" spans="1:16" ht="18.75" customHeight="1">
      <c r="A23" s="297"/>
      <c r="B23" s="173" t="s">
        <v>85</v>
      </c>
      <c r="C23" s="38">
        <v>6467</v>
      </c>
      <c r="D23" s="39">
        <v>3997</v>
      </c>
      <c r="E23" s="39">
        <v>16880</v>
      </c>
      <c r="F23" s="39">
        <v>11080</v>
      </c>
      <c r="G23" s="39">
        <v>6192</v>
      </c>
      <c r="H23" s="39">
        <v>6536</v>
      </c>
      <c r="I23" s="39">
        <v>12259</v>
      </c>
      <c r="J23" s="39">
        <v>20110</v>
      </c>
      <c r="K23" s="197">
        <v>17521</v>
      </c>
      <c r="L23" s="39">
        <v>13893</v>
      </c>
      <c r="M23" s="39">
        <v>16047</v>
      </c>
      <c r="N23" s="40">
        <v>8891</v>
      </c>
      <c r="O23" s="34">
        <f t="shared" si="4"/>
        <v>139873</v>
      </c>
      <c r="P23" s="237"/>
    </row>
    <row r="24" spans="1:16" ht="18.75" customHeight="1">
      <c r="A24" s="297"/>
      <c r="B24" s="173" t="s">
        <v>86</v>
      </c>
      <c r="C24" s="38">
        <v>20821</v>
      </c>
      <c r="D24" s="39">
        <v>13920</v>
      </c>
      <c r="E24" s="39">
        <v>18900</v>
      </c>
      <c r="F24" s="39">
        <v>26416</v>
      </c>
      <c r="G24" s="39">
        <v>20227</v>
      </c>
      <c r="H24" s="39">
        <v>17758</v>
      </c>
      <c r="I24" s="39">
        <v>25662</v>
      </c>
      <c r="J24" s="39">
        <v>45150</v>
      </c>
      <c r="K24" s="197">
        <v>28228</v>
      </c>
      <c r="L24" s="39">
        <v>22556</v>
      </c>
      <c r="M24" s="39">
        <v>19082</v>
      </c>
      <c r="N24" s="40">
        <v>18101</v>
      </c>
      <c r="O24" s="34">
        <f t="shared" si="4"/>
        <v>276821</v>
      </c>
      <c r="P24" s="237"/>
    </row>
    <row r="25" spans="1:16" ht="18.75" customHeight="1">
      <c r="A25" s="297"/>
      <c r="B25" s="173" t="s">
        <v>87</v>
      </c>
      <c r="C25" s="38">
        <v>2895</v>
      </c>
      <c r="D25" s="39">
        <v>1869</v>
      </c>
      <c r="E25" s="39">
        <v>1239</v>
      </c>
      <c r="F25" s="39">
        <v>1901</v>
      </c>
      <c r="G25" s="39">
        <v>2208</v>
      </c>
      <c r="H25" s="39">
        <v>2227</v>
      </c>
      <c r="I25" s="39">
        <v>2469</v>
      </c>
      <c r="J25" s="39">
        <v>3643</v>
      </c>
      <c r="K25" s="197">
        <v>2903</v>
      </c>
      <c r="L25" s="39">
        <v>2516</v>
      </c>
      <c r="M25" s="39">
        <v>2548</v>
      </c>
      <c r="N25" s="40">
        <v>2352</v>
      </c>
      <c r="O25" s="34">
        <f t="shared" si="4"/>
        <v>28770</v>
      </c>
      <c r="P25" s="237"/>
    </row>
    <row r="26" spans="1:16" ht="18.75" customHeight="1" thickBot="1">
      <c r="A26" s="297"/>
      <c r="B26" s="174" t="s">
        <v>88</v>
      </c>
      <c r="C26" s="41">
        <v>54</v>
      </c>
      <c r="D26" s="42">
        <v>30</v>
      </c>
      <c r="E26" s="42">
        <v>32</v>
      </c>
      <c r="F26" s="42">
        <v>34</v>
      </c>
      <c r="G26" s="42">
        <v>37</v>
      </c>
      <c r="H26" s="42">
        <v>44</v>
      </c>
      <c r="I26" s="42">
        <v>46</v>
      </c>
      <c r="J26" s="42">
        <v>122</v>
      </c>
      <c r="K26" s="250">
        <v>100</v>
      </c>
      <c r="L26" s="42">
        <v>44</v>
      </c>
      <c r="M26" s="42">
        <v>66</v>
      </c>
      <c r="N26" s="43">
        <v>73</v>
      </c>
      <c r="O26" s="244">
        <f t="shared" si="4"/>
        <v>682</v>
      </c>
      <c r="P26" s="237"/>
    </row>
    <row r="27" spans="1:15" s="6" customFormat="1" ht="18.75" customHeight="1" thickBot="1">
      <c r="A27" s="300"/>
      <c r="B27" s="26" t="s">
        <v>202</v>
      </c>
      <c r="C27" s="275">
        <f>C19+C21+C22+C23+C24+C25+C26</f>
        <v>374662</v>
      </c>
      <c r="D27" s="246">
        <f aca="true" t="shared" si="5" ref="D27:O27">D19+D21+D22+D23+D24+D25+D26</f>
        <v>320622</v>
      </c>
      <c r="E27" s="246">
        <f t="shared" si="5"/>
        <v>460948</v>
      </c>
      <c r="F27" s="246">
        <f t="shared" si="5"/>
        <v>542936</v>
      </c>
      <c r="G27" s="246">
        <f t="shared" si="5"/>
        <v>426731</v>
      </c>
      <c r="H27" s="246">
        <f t="shared" si="5"/>
        <v>368341</v>
      </c>
      <c r="I27" s="246">
        <f t="shared" si="5"/>
        <v>409496</v>
      </c>
      <c r="J27" s="246">
        <f t="shared" si="5"/>
        <v>578753</v>
      </c>
      <c r="K27" s="246">
        <f t="shared" si="5"/>
        <v>482041</v>
      </c>
      <c r="L27" s="246">
        <f t="shared" si="5"/>
        <v>492552</v>
      </c>
      <c r="M27" s="246">
        <f t="shared" si="5"/>
        <v>401617</v>
      </c>
      <c r="N27" s="276">
        <f t="shared" si="5"/>
        <v>494715</v>
      </c>
      <c r="O27" s="277">
        <f t="shared" si="5"/>
        <v>5353414</v>
      </c>
    </row>
    <row r="28" s="6" customFormat="1" ht="12.75">
      <c r="B28" s="245"/>
    </row>
  </sheetData>
  <mergeCells count="3">
    <mergeCell ref="C4:O4"/>
    <mergeCell ref="A6:A16"/>
    <mergeCell ref="A17:A27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C34"/>
  <sheetViews>
    <sheetView workbookViewId="0" topLeftCell="A1">
      <selection activeCell="B3" sqref="B3"/>
    </sheetView>
  </sheetViews>
  <sheetFormatPr defaultColWidth="9.140625" defaultRowHeight="12.75"/>
  <cols>
    <col min="1" max="1" width="41.8515625" style="1" customWidth="1"/>
    <col min="2" max="2" width="32.7109375" style="1" customWidth="1"/>
    <col min="3" max="3" width="18.28125" style="28" customWidth="1"/>
    <col min="4" max="16384" width="9.140625" style="1" customWidth="1"/>
  </cols>
  <sheetData>
    <row r="1" ht="18.75">
      <c r="A1" s="109" t="s">
        <v>345</v>
      </c>
    </row>
    <row r="2" ht="12.75">
      <c r="A2" s="1" t="s">
        <v>257</v>
      </c>
    </row>
    <row r="3" ht="12.75">
      <c r="A3" s="1" t="s">
        <v>203</v>
      </c>
    </row>
    <row r="4" ht="9.75" customHeight="1" thickBot="1"/>
    <row r="5" spans="1:3" ht="21.75" customHeight="1" thickBot="1">
      <c r="A5" s="161" t="s">
        <v>258</v>
      </c>
      <c r="B5" s="160" t="s">
        <v>204</v>
      </c>
      <c r="C5" s="24" t="s">
        <v>265</v>
      </c>
    </row>
    <row r="6" spans="1:3" ht="21.75" customHeight="1" thickBot="1">
      <c r="A6" s="280" t="s">
        <v>259</v>
      </c>
      <c r="B6" s="281"/>
      <c r="C6" s="294"/>
    </row>
    <row r="7" spans="1:3" ht="21.75" customHeight="1">
      <c r="A7" s="164" t="s">
        <v>260</v>
      </c>
      <c r="B7" s="202">
        <v>300</v>
      </c>
      <c r="C7" s="222" t="s">
        <v>279</v>
      </c>
    </row>
    <row r="8" spans="1:3" ht="21.75" customHeight="1">
      <c r="A8" s="165" t="s">
        <v>261</v>
      </c>
      <c r="B8" s="203">
        <v>99</v>
      </c>
      <c r="C8" s="223" t="s">
        <v>280</v>
      </c>
    </row>
    <row r="9" spans="1:3" ht="21.75" customHeight="1" thickBot="1">
      <c r="A9" s="166" t="s">
        <v>266</v>
      </c>
      <c r="B9" s="204">
        <v>68620</v>
      </c>
      <c r="C9" s="224" t="s">
        <v>281</v>
      </c>
    </row>
    <row r="10" spans="1:3" ht="21.75" customHeight="1" thickBot="1">
      <c r="A10" s="282" t="s">
        <v>262</v>
      </c>
      <c r="B10" s="283"/>
      <c r="C10" s="302"/>
    </row>
    <row r="11" spans="1:3" ht="21.75" customHeight="1" thickBot="1">
      <c r="A11" s="200" t="s">
        <v>267</v>
      </c>
      <c r="B11" s="233">
        <v>710</v>
      </c>
      <c r="C11" s="225" t="s">
        <v>282</v>
      </c>
    </row>
    <row r="12" spans="1:3" ht="21.75" customHeight="1" thickBot="1">
      <c r="A12" s="282" t="s">
        <v>263</v>
      </c>
      <c r="B12" s="283"/>
      <c r="C12" s="302"/>
    </row>
    <row r="13" spans="1:3" ht="21.75" customHeight="1" thickBot="1">
      <c r="A13" s="301" t="s">
        <v>264</v>
      </c>
      <c r="B13" s="287"/>
      <c r="C13" s="288"/>
    </row>
    <row r="14" spans="1:3" ht="21.75" customHeight="1" thickBot="1">
      <c r="A14" s="200" t="s">
        <v>273</v>
      </c>
      <c r="B14" s="201">
        <v>705</v>
      </c>
      <c r="C14" s="226" t="s">
        <v>283</v>
      </c>
    </row>
    <row r="15" spans="1:3" ht="21.75" customHeight="1" thickBot="1">
      <c r="A15" s="301" t="s">
        <v>268</v>
      </c>
      <c r="B15" s="287"/>
      <c r="C15" s="288"/>
    </row>
    <row r="16" spans="1:3" ht="21.75" customHeight="1">
      <c r="A16" s="217" t="s">
        <v>269</v>
      </c>
      <c r="B16" s="199">
        <v>1677322</v>
      </c>
      <c r="C16" s="205" t="s">
        <v>284</v>
      </c>
    </row>
    <row r="17" spans="1:3" ht="21.75" customHeight="1" thickBot="1">
      <c r="A17" s="206" t="s">
        <v>270</v>
      </c>
      <c r="B17" s="207">
        <v>1649232</v>
      </c>
      <c r="C17" s="208" t="s">
        <v>285</v>
      </c>
    </row>
    <row r="18" spans="1:3" ht="21.75" customHeight="1" thickBot="1">
      <c r="A18" s="301" t="s">
        <v>271</v>
      </c>
      <c r="B18" s="287"/>
      <c r="C18" s="288"/>
    </row>
    <row r="19" spans="1:3" ht="21.75" customHeight="1" thickBot="1">
      <c r="A19" s="200" t="s">
        <v>272</v>
      </c>
      <c r="B19" s="209">
        <v>143</v>
      </c>
      <c r="C19" s="210" t="s">
        <v>286</v>
      </c>
    </row>
    <row r="20" spans="1:3" ht="21.75" customHeight="1" thickBot="1">
      <c r="A20" s="284" t="s">
        <v>274</v>
      </c>
      <c r="B20" s="285"/>
      <c r="C20" s="286"/>
    </row>
    <row r="21" spans="1:3" ht="21.75" customHeight="1">
      <c r="A21" s="211" t="s">
        <v>275</v>
      </c>
      <c r="B21" s="162">
        <v>72</v>
      </c>
      <c r="C21" s="213" t="s">
        <v>286</v>
      </c>
    </row>
    <row r="22" spans="1:3" ht="21.75" customHeight="1" thickBot="1">
      <c r="A22" s="212" t="s">
        <v>276</v>
      </c>
      <c r="B22" s="163">
        <v>40</v>
      </c>
      <c r="C22" s="214" t="s">
        <v>286</v>
      </c>
    </row>
    <row r="23" spans="1:3" ht="21.75" customHeight="1" thickBot="1">
      <c r="A23" s="284" t="s">
        <v>277</v>
      </c>
      <c r="B23" s="285"/>
      <c r="C23" s="286"/>
    </row>
    <row r="24" spans="1:3" ht="21.75" customHeight="1">
      <c r="A24" s="217" t="s">
        <v>321</v>
      </c>
      <c r="B24" s="215">
        <v>19</v>
      </c>
      <c r="C24" s="219" t="s">
        <v>278</v>
      </c>
    </row>
    <row r="25" spans="1:3" ht="21.75" customHeight="1">
      <c r="A25" s="198" t="s">
        <v>291</v>
      </c>
      <c r="B25" s="218">
        <v>30</v>
      </c>
      <c r="C25" s="220" t="s">
        <v>290</v>
      </c>
    </row>
    <row r="26" spans="1:3" ht="21.75" customHeight="1" thickBot="1">
      <c r="A26" s="166" t="s">
        <v>287</v>
      </c>
      <c r="B26" s="216">
        <v>42</v>
      </c>
      <c r="C26" s="221" t="s">
        <v>288</v>
      </c>
    </row>
    <row r="27" spans="1:3" ht="21.75" customHeight="1" thickBot="1">
      <c r="A27" s="284" t="s">
        <v>289</v>
      </c>
      <c r="B27" s="285"/>
      <c r="C27" s="286"/>
    </row>
    <row r="28" spans="1:3" ht="26.25" thickBot="1">
      <c r="A28" s="200" t="s">
        <v>292</v>
      </c>
      <c r="B28" s="232">
        <v>22</v>
      </c>
      <c r="C28" s="227" t="s">
        <v>293</v>
      </c>
    </row>
    <row r="29" spans="1:3" ht="21.75" customHeight="1" thickBot="1">
      <c r="A29" s="303" t="s">
        <v>294</v>
      </c>
      <c r="B29" s="304"/>
      <c r="C29" s="305"/>
    </row>
    <row r="30" spans="1:3" ht="21.75" customHeight="1">
      <c r="A30" s="217" t="s">
        <v>295</v>
      </c>
      <c r="B30" s="231">
        <v>8</v>
      </c>
      <c r="C30" s="228" t="s">
        <v>296</v>
      </c>
    </row>
    <row r="31" spans="1:3" ht="21.75" customHeight="1" thickBot="1">
      <c r="A31" s="166" t="s">
        <v>297</v>
      </c>
      <c r="B31" s="230">
        <v>68</v>
      </c>
      <c r="C31" s="229" t="s">
        <v>298</v>
      </c>
    </row>
    <row r="32" spans="1:3" ht="21.75" customHeight="1" thickBot="1">
      <c r="A32" s="282" t="s">
        <v>299</v>
      </c>
      <c r="B32" s="283"/>
      <c r="C32" s="302"/>
    </row>
    <row r="33" spans="1:3" ht="21.75" customHeight="1">
      <c r="A33" s="217" t="s">
        <v>300</v>
      </c>
      <c r="B33" s="162">
        <v>10</v>
      </c>
      <c r="C33" s="279" t="s">
        <v>301</v>
      </c>
    </row>
    <row r="34" spans="1:3" ht="21.75" customHeight="1" thickBot="1">
      <c r="A34" s="166" t="s">
        <v>314</v>
      </c>
      <c r="B34" s="163">
        <v>14</v>
      </c>
      <c r="C34" s="208" t="s">
        <v>302</v>
      </c>
    </row>
  </sheetData>
  <mergeCells count="11">
    <mergeCell ref="A27:C27"/>
    <mergeCell ref="A29:C29"/>
    <mergeCell ref="A32:C32"/>
    <mergeCell ref="A18:C18"/>
    <mergeCell ref="A13:C13"/>
    <mergeCell ref="A20:C20"/>
    <mergeCell ref="A23:C23"/>
    <mergeCell ref="A6:C6"/>
    <mergeCell ref="A10:C10"/>
    <mergeCell ref="A12:C12"/>
    <mergeCell ref="A15:C1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Q36"/>
  <sheetViews>
    <sheetView workbookViewId="0" topLeftCell="A1">
      <selection activeCell="B5" sqref="B5"/>
    </sheetView>
  </sheetViews>
  <sheetFormatPr defaultColWidth="9.140625" defaultRowHeight="12.75"/>
  <cols>
    <col min="1" max="1" width="4.28125" style="12" bestFit="1" customWidth="1"/>
    <col min="2" max="2" width="15.57421875" style="23" customWidth="1"/>
    <col min="3" max="3" width="6.28125" style="4" customWidth="1"/>
    <col min="4" max="7" width="6.28125" style="7" customWidth="1"/>
    <col min="8" max="11" width="6.28125" style="4" customWidth="1"/>
    <col min="12" max="15" width="6.28125" style="2" customWidth="1"/>
    <col min="16" max="16384" width="9.140625" style="2" customWidth="1"/>
  </cols>
  <sheetData>
    <row r="1" spans="1:9" ht="18.75">
      <c r="A1" s="5" t="s">
        <v>334</v>
      </c>
      <c r="D1" s="4"/>
      <c r="E1" s="4"/>
      <c r="F1" s="4"/>
      <c r="G1" s="4"/>
      <c r="I1" s="8"/>
    </row>
    <row r="2" spans="1:9" ht="12.75">
      <c r="A2" s="4" t="s">
        <v>207</v>
      </c>
      <c r="I2" s="10"/>
    </row>
    <row r="3" spans="1:3" ht="12.75">
      <c r="A3" s="1" t="s">
        <v>313</v>
      </c>
      <c r="B3" s="25"/>
      <c r="C3" s="9"/>
    </row>
    <row r="4" spans="1:3" ht="9.75" customHeight="1" thickBot="1">
      <c r="A4" s="11"/>
      <c r="B4" s="25"/>
      <c r="C4" s="9"/>
    </row>
    <row r="5" spans="1:15" ht="19.5" customHeight="1" thickBot="1">
      <c r="A5" s="11"/>
      <c r="B5" s="25"/>
      <c r="C5" s="280">
        <v>2007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94"/>
    </row>
    <row r="6" spans="1:15" ht="48" thickBot="1">
      <c r="A6" s="11"/>
      <c r="B6" s="25"/>
      <c r="C6" s="56" t="s">
        <v>70</v>
      </c>
      <c r="D6" s="58" t="s">
        <v>90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  <c r="N6" s="57" t="s">
        <v>81</v>
      </c>
      <c r="O6" s="57" t="s">
        <v>82</v>
      </c>
    </row>
    <row r="7" spans="1:15" s="3" customFormat="1" ht="19.5" customHeight="1">
      <c r="A7" s="306" t="s">
        <v>216</v>
      </c>
      <c r="B7" s="167" t="s">
        <v>322</v>
      </c>
      <c r="C7" s="48">
        <v>755</v>
      </c>
      <c r="D7" s="13">
        <v>720</v>
      </c>
      <c r="E7" s="13">
        <v>1703</v>
      </c>
      <c r="F7" s="13">
        <v>2150</v>
      </c>
      <c r="G7" s="13">
        <v>2905</v>
      </c>
      <c r="H7" s="13">
        <v>530</v>
      </c>
      <c r="I7" s="14">
        <v>741</v>
      </c>
      <c r="J7" s="15">
        <v>961</v>
      </c>
      <c r="K7" s="15">
        <v>692</v>
      </c>
      <c r="L7" s="15">
        <v>864</v>
      </c>
      <c r="M7" s="13">
        <v>1009</v>
      </c>
      <c r="N7" s="14">
        <v>884</v>
      </c>
      <c r="O7" s="29">
        <f aca="true" t="shared" si="0" ref="O7:O16">SUM(C7:N7)</f>
        <v>13914</v>
      </c>
    </row>
    <row r="8" spans="1:15" ht="24" customHeight="1">
      <c r="A8" s="307"/>
      <c r="B8" s="168" t="s">
        <v>308</v>
      </c>
      <c r="C8" s="49">
        <v>1202</v>
      </c>
      <c r="D8" s="16">
        <v>953</v>
      </c>
      <c r="E8" s="16">
        <v>2399</v>
      </c>
      <c r="F8" s="16">
        <v>4073</v>
      </c>
      <c r="G8" s="16">
        <v>4469</v>
      </c>
      <c r="H8" s="16">
        <v>1635</v>
      </c>
      <c r="I8" s="16">
        <v>3102</v>
      </c>
      <c r="J8" s="13">
        <v>5994</v>
      </c>
      <c r="K8" s="17">
        <v>4598</v>
      </c>
      <c r="L8" s="17">
        <v>4130</v>
      </c>
      <c r="M8" s="17">
        <v>2383</v>
      </c>
      <c r="N8" s="32">
        <v>2368</v>
      </c>
      <c r="O8" s="175">
        <f t="shared" si="0"/>
        <v>37306</v>
      </c>
    </row>
    <row r="9" spans="1:15" ht="24" customHeight="1">
      <c r="A9" s="307"/>
      <c r="B9" s="169" t="s">
        <v>304</v>
      </c>
      <c r="C9" s="49">
        <v>609</v>
      </c>
      <c r="D9" s="16">
        <v>469</v>
      </c>
      <c r="E9" s="16">
        <v>1215</v>
      </c>
      <c r="F9" s="16">
        <v>2762</v>
      </c>
      <c r="G9" s="16">
        <v>3282</v>
      </c>
      <c r="H9" s="16">
        <v>869</v>
      </c>
      <c r="I9" s="16">
        <v>2476</v>
      </c>
      <c r="J9" s="17">
        <v>5571</v>
      </c>
      <c r="K9" s="17">
        <v>2595</v>
      </c>
      <c r="L9" s="17">
        <v>2038</v>
      </c>
      <c r="M9" s="17">
        <v>1231</v>
      </c>
      <c r="N9" s="32">
        <v>1686</v>
      </c>
      <c r="O9" s="175">
        <f t="shared" si="0"/>
        <v>24803</v>
      </c>
    </row>
    <row r="10" spans="1:15" ht="24" customHeight="1">
      <c r="A10" s="307"/>
      <c r="B10" s="168" t="s">
        <v>309</v>
      </c>
      <c r="C10" s="49">
        <v>1252</v>
      </c>
      <c r="D10" s="16">
        <v>837</v>
      </c>
      <c r="E10" s="16">
        <v>2231</v>
      </c>
      <c r="F10" s="16">
        <v>3673</v>
      </c>
      <c r="G10" s="16">
        <v>4894</v>
      </c>
      <c r="H10" s="16">
        <v>1207</v>
      </c>
      <c r="I10" s="16">
        <v>721</v>
      </c>
      <c r="J10" s="17">
        <v>3162</v>
      </c>
      <c r="K10" s="17">
        <v>2345</v>
      </c>
      <c r="L10" s="17">
        <v>2185</v>
      </c>
      <c r="M10" s="17">
        <v>1547</v>
      </c>
      <c r="N10" s="32">
        <v>2389</v>
      </c>
      <c r="O10" s="175">
        <f t="shared" si="0"/>
        <v>26443</v>
      </c>
    </row>
    <row r="11" spans="1:16" ht="24" customHeight="1">
      <c r="A11" s="307"/>
      <c r="B11" s="168" t="s">
        <v>305</v>
      </c>
      <c r="C11" s="234">
        <v>4382</v>
      </c>
      <c r="D11" s="36">
        <v>1849</v>
      </c>
      <c r="E11" s="36">
        <v>8273</v>
      </c>
      <c r="F11" s="36">
        <v>14603</v>
      </c>
      <c r="G11" s="36">
        <v>15916</v>
      </c>
      <c r="H11" s="36">
        <v>6593</v>
      </c>
      <c r="I11" s="36">
        <v>21790</v>
      </c>
      <c r="J11" s="235">
        <v>43749</v>
      </c>
      <c r="K11" s="235">
        <v>16932</v>
      </c>
      <c r="L11" s="235">
        <v>14168</v>
      </c>
      <c r="M11" s="235">
        <v>6634</v>
      </c>
      <c r="N11" s="236">
        <v>9405</v>
      </c>
      <c r="O11" s="175">
        <f t="shared" si="0"/>
        <v>164294</v>
      </c>
      <c r="P11" s="237"/>
    </row>
    <row r="12" spans="1:15" ht="24" customHeight="1">
      <c r="A12" s="307"/>
      <c r="B12" s="168" t="s">
        <v>310</v>
      </c>
      <c r="C12" s="49">
        <v>647</v>
      </c>
      <c r="D12" s="16">
        <v>498</v>
      </c>
      <c r="E12" s="16">
        <v>1224</v>
      </c>
      <c r="F12" s="16">
        <v>2025</v>
      </c>
      <c r="G12" s="16">
        <v>919</v>
      </c>
      <c r="H12" s="16">
        <v>520</v>
      </c>
      <c r="I12" s="16">
        <v>1185</v>
      </c>
      <c r="J12" s="16">
        <v>1230</v>
      </c>
      <c r="K12" s="16">
        <v>1145</v>
      </c>
      <c r="L12" s="17">
        <v>2985</v>
      </c>
      <c r="M12" s="17">
        <v>1118</v>
      </c>
      <c r="N12" s="32">
        <v>2021</v>
      </c>
      <c r="O12" s="175">
        <f t="shared" si="0"/>
        <v>15517</v>
      </c>
    </row>
    <row r="13" spans="1:15" ht="24" customHeight="1">
      <c r="A13" s="307"/>
      <c r="B13" s="168" t="s">
        <v>324</v>
      </c>
      <c r="C13" s="21">
        <v>304</v>
      </c>
      <c r="D13" s="16">
        <v>233</v>
      </c>
      <c r="E13" s="16">
        <v>372</v>
      </c>
      <c r="F13" s="16">
        <f>33+17+17+13+14+13+14+66+32+20+12+15+12+21+21+20+3+7+16+15+21+30+45+35+18+79+97+16+66+26</f>
        <v>814</v>
      </c>
      <c r="G13" s="16">
        <f>33+8+24+17+24+25+11+12+33+37+15+11+16+11+41+10+11+10+20+71+10+8+8+9+10+5+13+6+13+15</f>
        <v>537</v>
      </c>
      <c r="H13" s="16">
        <f>20+4+6+4+8+3+5+4+14+13+15+5+7+13+13+9+11+6+18+14+33+13+13</f>
        <v>251</v>
      </c>
      <c r="I13" s="16">
        <f>9+6+7+24+9+10+17+19+6+9+14+9+7+6+10+11+12+6+9+11+20+12+6+20+8+8+8+12+15+11+10</f>
        <v>341</v>
      </c>
      <c r="J13" s="16">
        <f>27+9+12+6+27+10+10+15+12+18+11+17+19+39+13+13+16+8+33+15+9+7+28+16+15+10+9+13+14+15+19</f>
        <v>485</v>
      </c>
      <c r="K13" s="16">
        <v>419</v>
      </c>
      <c r="L13" s="16">
        <f>25+8+11+5+17+7+11+6+5+11+14+31+31+16+14+27+7+19+13+24+6+8+10+25+6+9+15+11+14+19</f>
        <v>425</v>
      </c>
      <c r="M13" s="17">
        <f>14+10+12+4+6+5+5+10+8+15+19+37+4+8+12+9+16+7+19+2+4+6+7+4+1+12+3+10+3+21</f>
        <v>293</v>
      </c>
      <c r="N13" s="32">
        <f>9+6+3+1+3+3+6+9+10+3+6+10+4+2+8+5+41+18+9+39+9+25+28+84+3+11+39+3+27</f>
        <v>424</v>
      </c>
      <c r="O13" s="175">
        <f t="shared" si="0"/>
        <v>4898</v>
      </c>
    </row>
    <row r="14" spans="1:15" ht="24" customHeight="1">
      <c r="A14" s="307"/>
      <c r="B14" s="168" t="s">
        <v>311</v>
      </c>
      <c r="C14" s="61"/>
      <c r="D14" s="62"/>
      <c r="E14" s="16">
        <v>486</v>
      </c>
      <c r="F14" s="62"/>
      <c r="G14" s="16">
        <v>923</v>
      </c>
      <c r="H14" s="15">
        <v>375</v>
      </c>
      <c r="I14" s="15">
        <v>898</v>
      </c>
      <c r="J14" s="13">
        <v>1312</v>
      </c>
      <c r="K14" s="17">
        <v>927</v>
      </c>
      <c r="L14" s="16">
        <v>527</v>
      </c>
      <c r="M14" s="17">
        <v>173</v>
      </c>
      <c r="N14" s="32">
        <v>367</v>
      </c>
      <c r="O14" s="175">
        <f t="shared" si="0"/>
        <v>5988</v>
      </c>
    </row>
    <row r="15" spans="1:15" ht="24" customHeight="1">
      <c r="A15" s="307"/>
      <c r="B15" s="170" t="s">
        <v>312</v>
      </c>
      <c r="C15" s="87">
        <v>139</v>
      </c>
      <c r="D15" s="16">
        <v>144</v>
      </c>
      <c r="E15" s="16">
        <v>273</v>
      </c>
      <c r="F15" s="16">
        <v>690</v>
      </c>
      <c r="G15" s="16">
        <v>485</v>
      </c>
      <c r="H15" s="16">
        <v>42</v>
      </c>
      <c r="I15" s="16">
        <v>102</v>
      </c>
      <c r="J15" s="17">
        <v>162</v>
      </c>
      <c r="K15" s="17">
        <v>116</v>
      </c>
      <c r="L15" s="20">
        <v>339</v>
      </c>
      <c r="M15" s="17">
        <v>215</v>
      </c>
      <c r="N15" s="50">
        <v>303</v>
      </c>
      <c r="O15" s="30">
        <f t="shared" si="0"/>
        <v>3010</v>
      </c>
    </row>
    <row r="16" spans="1:15" ht="24" customHeight="1" thickBot="1">
      <c r="A16" s="307"/>
      <c r="B16" s="170" t="s">
        <v>306</v>
      </c>
      <c r="C16" s="83">
        <v>14</v>
      </c>
      <c r="D16" s="64">
        <v>12</v>
      </c>
      <c r="E16" s="64">
        <v>35</v>
      </c>
      <c r="F16" s="64">
        <v>46</v>
      </c>
      <c r="G16" s="64">
        <v>66</v>
      </c>
      <c r="H16" s="64">
        <v>42</v>
      </c>
      <c r="I16" s="64">
        <v>39</v>
      </c>
      <c r="J16" s="81">
        <v>23</v>
      </c>
      <c r="K16" s="81">
        <v>90</v>
      </c>
      <c r="L16" s="92">
        <f>5+3+5+4+21+5+4+6</f>
        <v>53</v>
      </c>
      <c r="M16" s="81">
        <f>20+11+5+24+7</f>
        <v>67</v>
      </c>
      <c r="N16" s="82">
        <v>18</v>
      </c>
      <c r="O16" s="30">
        <f t="shared" si="0"/>
        <v>505</v>
      </c>
    </row>
    <row r="17" spans="1:17" ht="13.5" thickBot="1">
      <c r="A17" s="308"/>
      <c r="B17" s="26" t="s">
        <v>215</v>
      </c>
      <c r="C17" s="52">
        <f aca="true" t="shared" si="1" ref="C17:O17">SUM(C7:C16)</f>
        <v>9304</v>
      </c>
      <c r="D17" s="22">
        <f t="shared" si="1"/>
        <v>5715</v>
      </c>
      <c r="E17" s="22">
        <f t="shared" si="1"/>
        <v>18211</v>
      </c>
      <c r="F17" s="22">
        <f t="shared" si="1"/>
        <v>30836</v>
      </c>
      <c r="G17" s="22">
        <f t="shared" si="1"/>
        <v>34396</v>
      </c>
      <c r="H17" s="22">
        <f t="shared" si="1"/>
        <v>12064</v>
      </c>
      <c r="I17" s="22">
        <f t="shared" si="1"/>
        <v>31395</v>
      </c>
      <c r="J17" s="22">
        <f t="shared" si="1"/>
        <v>62649</v>
      </c>
      <c r="K17" s="22">
        <f t="shared" si="1"/>
        <v>29859</v>
      </c>
      <c r="L17" s="22">
        <f t="shared" si="1"/>
        <v>27714</v>
      </c>
      <c r="M17" s="22">
        <f t="shared" si="1"/>
        <v>14670</v>
      </c>
      <c r="N17" s="63">
        <f t="shared" si="1"/>
        <v>19865</v>
      </c>
      <c r="O17" s="176">
        <f t="shared" si="1"/>
        <v>296678</v>
      </c>
      <c r="Q17" s="237"/>
    </row>
    <row r="19" spans="1:9" ht="18.75">
      <c r="A19" s="5" t="s">
        <v>335</v>
      </c>
      <c r="D19" s="4"/>
      <c r="E19" s="4"/>
      <c r="F19" s="4"/>
      <c r="G19" s="4"/>
      <c r="I19" s="8"/>
    </row>
    <row r="20" spans="1:9" ht="12.75">
      <c r="A20" s="4" t="s">
        <v>217</v>
      </c>
      <c r="I20" s="10"/>
    </row>
    <row r="21" spans="1:3" ht="12.75">
      <c r="A21" s="1" t="s">
        <v>313</v>
      </c>
      <c r="B21" s="25"/>
      <c r="C21" s="9"/>
    </row>
    <row r="22" spans="1:3" ht="9.75" customHeight="1" thickBot="1">
      <c r="A22" s="11"/>
      <c r="B22" s="25"/>
      <c r="C22" s="9"/>
    </row>
    <row r="23" spans="1:15" ht="19.5" customHeight="1" thickBot="1">
      <c r="A23" s="11"/>
      <c r="B23" s="25"/>
      <c r="C23" s="292">
        <v>2007</v>
      </c>
      <c r="D23" s="293"/>
      <c r="E23" s="293"/>
      <c r="F23" s="312"/>
      <c r="G23" s="67"/>
      <c r="H23" s="67"/>
      <c r="I23" s="67"/>
      <c r="J23" s="67"/>
      <c r="K23" s="67"/>
      <c r="L23" s="67"/>
      <c r="M23" s="67"/>
      <c r="N23" s="67"/>
      <c r="O23" s="67"/>
    </row>
    <row r="24" spans="1:11" ht="66.75" thickBot="1">
      <c r="A24" s="11"/>
      <c r="B24" s="25"/>
      <c r="C24" s="56" t="s">
        <v>219</v>
      </c>
      <c r="D24" s="58" t="s">
        <v>220</v>
      </c>
      <c r="E24" s="58" t="s">
        <v>221</v>
      </c>
      <c r="F24" s="57" t="s">
        <v>222</v>
      </c>
      <c r="G24" s="2"/>
      <c r="H24" s="2"/>
      <c r="I24" s="2"/>
      <c r="J24" s="2"/>
      <c r="K24" s="2"/>
    </row>
    <row r="25" spans="1:6" s="3" customFormat="1" ht="12">
      <c r="A25" s="309" t="s">
        <v>218</v>
      </c>
      <c r="B25" s="238" t="s">
        <v>223</v>
      </c>
      <c r="C25" s="48">
        <v>5000</v>
      </c>
      <c r="D25" s="13">
        <v>3000</v>
      </c>
      <c r="E25" s="13">
        <v>3000</v>
      </c>
      <c r="F25" s="66">
        <v>1000</v>
      </c>
    </row>
    <row r="26" spans="1:11" ht="24" customHeight="1">
      <c r="A26" s="310"/>
      <c r="B26" s="239" t="s">
        <v>208</v>
      </c>
      <c r="C26" s="49">
        <v>12000</v>
      </c>
      <c r="D26" s="16">
        <v>7000</v>
      </c>
      <c r="E26" s="16">
        <v>2500</v>
      </c>
      <c r="F26" s="50">
        <v>1000</v>
      </c>
      <c r="G26" s="2"/>
      <c r="H26" s="2"/>
      <c r="I26" s="2"/>
      <c r="J26" s="2"/>
      <c r="K26" s="2"/>
    </row>
    <row r="27" spans="1:11" ht="24" customHeight="1">
      <c r="A27" s="310"/>
      <c r="B27" s="240" t="s">
        <v>209</v>
      </c>
      <c r="C27" s="49">
        <v>7500</v>
      </c>
      <c r="D27" s="16">
        <v>5000</v>
      </c>
      <c r="E27" s="16">
        <v>2000</v>
      </c>
      <c r="F27" s="50">
        <v>1000</v>
      </c>
      <c r="G27" s="2"/>
      <c r="H27" s="2"/>
      <c r="I27" s="2"/>
      <c r="J27" s="2"/>
      <c r="K27" s="2"/>
    </row>
    <row r="28" spans="1:11" ht="24" customHeight="1">
      <c r="A28" s="310"/>
      <c r="B28" s="239" t="s">
        <v>210</v>
      </c>
      <c r="C28" s="49">
        <v>6000</v>
      </c>
      <c r="D28" s="16">
        <v>4000</v>
      </c>
      <c r="E28" s="16">
        <v>1500</v>
      </c>
      <c r="F28" s="50">
        <v>1000</v>
      </c>
      <c r="G28" s="2"/>
      <c r="H28" s="2"/>
      <c r="I28" s="2"/>
      <c r="J28" s="2"/>
      <c r="K28" s="2"/>
    </row>
    <row r="29" spans="1:11" ht="24" customHeight="1">
      <c r="A29" s="310"/>
      <c r="B29" s="239" t="s">
        <v>211</v>
      </c>
      <c r="C29" s="49">
        <v>4000</v>
      </c>
      <c r="D29" s="16">
        <v>3500</v>
      </c>
      <c r="E29" s="16">
        <v>1000</v>
      </c>
      <c r="F29" s="50">
        <v>1000</v>
      </c>
      <c r="G29" s="2"/>
      <c r="H29" s="2"/>
      <c r="I29" s="2"/>
      <c r="J29" s="2"/>
      <c r="K29" s="2"/>
    </row>
    <row r="30" spans="1:11" ht="24" customHeight="1">
      <c r="A30" s="310"/>
      <c r="B30" s="239" t="s">
        <v>323</v>
      </c>
      <c r="C30" s="21">
        <v>6000</v>
      </c>
      <c r="D30" s="16">
        <v>3500</v>
      </c>
      <c r="E30" s="16">
        <v>1000</v>
      </c>
      <c r="F30" s="50">
        <v>1000</v>
      </c>
      <c r="G30" s="2"/>
      <c r="H30" s="2"/>
      <c r="I30" s="2"/>
      <c r="J30" s="2"/>
      <c r="K30" s="2"/>
    </row>
    <row r="31" spans="1:11" ht="24" customHeight="1">
      <c r="A31" s="310"/>
      <c r="B31" s="239" t="s">
        <v>212</v>
      </c>
      <c r="C31" s="21">
        <v>3000</v>
      </c>
      <c r="D31" s="16">
        <v>3000</v>
      </c>
      <c r="E31" s="16">
        <v>3000</v>
      </c>
      <c r="F31" s="91">
        <v>1000</v>
      </c>
      <c r="G31" s="2"/>
      <c r="H31" s="2"/>
      <c r="I31" s="2"/>
      <c r="J31" s="2"/>
      <c r="K31" s="2"/>
    </row>
    <row r="32" spans="1:11" ht="24" customHeight="1">
      <c r="A32" s="310"/>
      <c r="B32" s="239" t="s">
        <v>213</v>
      </c>
      <c r="C32" s="21">
        <v>7500</v>
      </c>
      <c r="D32" s="16">
        <v>5000</v>
      </c>
      <c r="E32" s="16">
        <v>2000</v>
      </c>
      <c r="F32" s="50">
        <v>1000</v>
      </c>
      <c r="G32" s="2"/>
      <c r="H32" s="2"/>
      <c r="I32" s="2"/>
      <c r="J32" s="2"/>
      <c r="K32" s="2"/>
    </row>
    <row r="33" spans="1:11" ht="24" customHeight="1">
      <c r="A33" s="310"/>
      <c r="B33" s="239" t="s">
        <v>214</v>
      </c>
      <c r="C33" s="21">
        <v>4000</v>
      </c>
      <c r="D33" s="16">
        <v>25000</v>
      </c>
      <c r="E33" s="16">
        <v>1000</v>
      </c>
      <c r="F33" s="50">
        <v>1000</v>
      </c>
      <c r="G33" s="2"/>
      <c r="H33" s="2"/>
      <c r="I33" s="2"/>
      <c r="J33" s="2"/>
      <c r="K33" s="2"/>
    </row>
    <row r="34" spans="1:11" ht="24" customHeight="1">
      <c r="A34" s="310"/>
      <c r="B34" s="239" t="s">
        <v>224</v>
      </c>
      <c r="C34" s="21">
        <v>6000</v>
      </c>
      <c r="D34" s="16">
        <v>3000</v>
      </c>
      <c r="E34" s="16">
        <v>1500</v>
      </c>
      <c r="F34" s="50">
        <v>1000</v>
      </c>
      <c r="G34" s="2"/>
      <c r="H34" s="2"/>
      <c r="I34" s="2"/>
      <c r="J34" s="2"/>
      <c r="K34" s="2"/>
    </row>
    <row r="35" spans="1:11" ht="24" customHeight="1">
      <c r="A35" s="310"/>
      <c r="B35" s="239" t="s">
        <v>225</v>
      </c>
      <c r="C35" s="21">
        <v>3000</v>
      </c>
      <c r="D35" s="16">
        <v>1000</v>
      </c>
      <c r="E35" s="16">
        <v>1000</v>
      </c>
      <c r="F35" s="50">
        <v>1000</v>
      </c>
      <c r="G35" s="2"/>
      <c r="H35" s="2"/>
      <c r="I35" s="2"/>
      <c r="J35" s="2"/>
      <c r="K35" s="2"/>
    </row>
    <row r="36" spans="1:11" ht="24" customHeight="1" thickBot="1">
      <c r="A36" s="311"/>
      <c r="B36" s="241" t="s">
        <v>226</v>
      </c>
      <c r="C36" s="84">
        <v>3000</v>
      </c>
      <c r="D36" s="18">
        <v>2000</v>
      </c>
      <c r="E36" s="18">
        <v>1000</v>
      </c>
      <c r="F36" s="51">
        <v>1000</v>
      </c>
      <c r="G36" s="2"/>
      <c r="H36" s="2"/>
      <c r="I36" s="2"/>
      <c r="J36" s="2"/>
      <c r="K36" s="2"/>
    </row>
  </sheetData>
  <mergeCells count="4">
    <mergeCell ref="A7:A17"/>
    <mergeCell ref="C5:O5"/>
    <mergeCell ref="A25:A36"/>
    <mergeCell ref="C23:F2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F91"/>
  <sheetViews>
    <sheetView workbookViewId="0" topLeftCell="A1">
      <selection activeCell="B3" sqref="B3"/>
    </sheetView>
  </sheetViews>
  <sheetFormatPr defaultColWidth="9.140625" defaultRowHeight="12.75"/>
  <cols>
    <col min="1" max="1" width="29.8515625" style="1" customWidth="1"/>
    <col min="2" max="6" width="14.57421875" style="1" customWidth="1"/>
    <col min="7" max="16384" width="9.140625" style="1" customWidth="1"/>
  </cols>
  <sheetData>
    <row r="1" ht="18.75">
      <c r="A1" s="109" t="s">
        <v>336</v>
      </c>
    </row>
    <row r="2" ht="12.75">
      <c r="A2" s="4" t="s">
        <v>217</v>
      </c>
    </row>
    <row r="3" ht="12.75">
      <c r="A3" s="1" t="s">
        <v>313</v>
      </c>
    </row>
    <row r="4" ht="9.75" customHeight="1" thickBot="1"/>
    <row r="5" spans="1:6" ht="13.5" thickBot="1">
      <c r="A5" s="316" t="s">
        <v>0</v>
      </c>
      <c r="B5" s="317"/>
      <c r="C5" s="317"/>
      <c r="D5" s="317"/>
      <c r="E5" s="317"/>
      <c r="F5" s="318"/>
    </row>
    <row r="6" spans="1:6" ht="13.5" thickBot="1">
      <c r="A6" s="112" t="s">
        <v>229</v>
      </c>
      <c r="B6" s="113" t="s">
        <v>205</v>
      </c>
      <c r="C6" s="89" t="s">
        <v>1</v>
      </c>
      <c r="D6" s="89" t="s">
        <v>2</v>
      </c>
      <c r="E6" s="89" t="s">
        <v>3</v>
      </c>
      <c r="F6" s="90" t="s">
        <v>4</v>
      </c>
    </row>
    <row r="7" spans="1:6" ht="12.75">
      <c r="A7" s="110" t="s">
        <v>5</v>
      </c>
      <c r="B7" s="95">
        <v>13</v>
      </c>
      <c r="C7" s="94">
        <v>33</v>
      </c>
      <c r="D7" s="94">
        <v>2155</v>
      </c>
      <c r="E7" s="94">
        <v>2523</v>
      </c>
      <c r="F7" s="134">
        <v>45</v>
      </c>
    </row>
    <row r="8" spans="1:6" ht="12.75">
      <c r="A8" s="104" t="s">
        <v>6</v>
      </c>
      <c r="B8" s="96">
        <v>6</v>
      </c>
      <c r="C8" s="93">
        <v>53</v>
      </c>
      <c r="D8" s="93">
        <f>131+821</f>
        <v>952</v>
      </c>
      <c r="E8" s="93">
        <f>213+1398</f>
        <v>1611</v>
      </c>
      <c r="F8" s="132">
        <v>30</v>
      </c>
    </row>
    <row r="9" spans="1:6" ht="13.5" thickBot="1">
      <c r="A9" s="114" t="s">
        <v>7</v>
      </c>
      <c r="B9" s="97">
        <v>2</v>
      </c>
      <c r="C9" s="98">
        <v>0</v>
      </c>
      <c r="D9" s="98">
        <v>177</v>
      </c>
      <c r="E9" s="98">
        <v>323</v>
      </c>
      <c r="F9" s="133">
        <v>6</v>
      </c>
    </row>
    <row r="10" spans="1:6" ht="14.25" thickBot="1">
      <c r="A10" s="177" t="s">
        <v>8</v>
      </c>
      <c r="B10" s="178">
        <f>SUM(B7:B9)</f>
        <v>21</v>
      </c>
      <c r="C10" s="179">
        <f>SUM(C7:C9)</f>
        <v>86</v>
      </c>
      <c r="D10" s="179">
        <f>SUM(D7:D9)</f>
        <v>3284</v>
      </c>
      <c r="E10" s="179">
        <f>SUM(E7:E9)</f>
        <v>4457</v>
      </c>
      <c r="F10" s="180">
        <f>SUM(F7:F9)</f>
        <v>81</v>
      </c>
    </row>
    <row r="11" spans="1:6" ht="13.5" thickBot="1">
      <c r="A11" s="313" t="s">
        <v>9</v>
      </c>
      <c r="B11" s="314"/>
      <c r="C11" s="314"/>
      <c r="D11" s="314"/>
      <c r="E11" s="314"/>
      <c r="F11" s="315"/>
    </row>
    <row r="12" spans="1:6" ht="13.5" thickBot="1">
      <c r="A12" s="24" t="s">
        <v>229</v>
      </c>
      <c r="B12" s="85" t="s">
        <v>205</v>
      </c>
      <c r="C12" s="88" t="s">
        <v>1</v>
      </c>
      <c r="D12" s="88" t="s">
        <v>2</v>
      </c>
      <c r="E12" s="88" t="s">
        <v>3</v>
      </c>
      <c r="F12" s="86" t="s">
        <v>4</v>
      </c>
    </row>
    <row r="13" spans="1:6" ht="12.75">
      <c r="A13" s="106" t="s">
        <v>6</v>
      </c>
      <c r="B13" s="101">
        <v>2</v>
      </c>
      <c r="C13" s="102">
        <v>0</v>
      </c>
      <c r="D13" s="102">
        <f>24+22</f>
        <v>46</v>
      </c>
      <c r="E13" s="102">
        <f>35+39</f>
        <v>74</v>
      </c>
      <c r="F13" s="131">
        <v>4</v>
      </c>
    </row>
    <row r="14" spans="1:6" ht="13.5" thickBot="1">
      <c r="A14" s="114" t="s">
        <v>11</v>
      </c>
      <c r="B14" s="97">
        <v>1</v>
      </c>
      <c r="C14" s="98">
        <v>0</v>
      </c>
      <c r="D14" s="98">
        <v>40</v>
      </c>
      <c r="E14" s="98">
        <v>80</v>
      </c>
      <c r="F14" s="133">
        <v>0</v>
      </c>
    </row>
    <row r="15" spans="1:6" ht="14.25" thickBot="1">
      <c r="A15" s="177" t="s">
        <v>12</v>
      </c>
      <c r="B15" s="178">
        <f>SUM(B13:B14)</f>
        <v>3</v>
      </c>
      <c r="C15" s="179">
        <f>SUM(C13:C14)</f>
        <v>0</v>
      </c>
      <c r="D15" s="179">
        <f>SUM(D13:D14)</f>
        <v>86</v>
      </c>
      <c r="E15" s="179">
        <f>SUM(E13:E14)</f>
        <v>154</v>
      </c>
      <c r="F15" s="180">
        <f>SUM(F13:F14)</f>
        <v>4</v>
      </c>
    </row>
    <row r="16" spans="1:6" ht="13.5" thickBot="1">
      <c r="A16" s="313" t="s">
        <v>16</v>
      </c>
      <c r="B16" s="314"/>
      <c r="C16" s="314"/>
      <c r="D16" s="314"/>
      <c r="E16" s="314"/>
      <c r="F16" s="315"/>
    </row>
    <row r="17" spans="1:6" ht="13.5" thickBot="1">
      <c r="A17" s="24" t="s">
        <v>229</v>
      </c>
      <c r="B17" s="85" t="s">
        <v>205</v>
      </c>
      <c r="C17" s="88" t="s">
        <v>1</v>
      </c>
      <c r="D17" s="88" t="s">
        <v>2</v>
      </c>
      <c r="E17" s="88" t="s">
        <v>3</v>
      </c>
      <c r="F17" s="86" t="s">
        <v>4</v>
      </c>
    </row>
    <row r="18" spans="1:6" ht="12.75">
      <c r="A18" s="110" t="s">
        <v>5</v>
      </c>
      <c r="B18" s="101">
        <v>12</v>
      </c>
      <c r="C18" s="102">
        <v>22</v>
      </c>
      <c r="D18" s="102">
        <v>1039</v>
      </c>
      <c r="E18" s="102">
        <v>1482</v>
      </c>
      <c r="F18" s="131">
        <v>28</v>
      </c>
    </row>
    <row r="19" spans="1:6" ht="12.75">
      <c r="A19" s="104" t="s">
        <v>6</v>
      </c>
      <c r="B19" s="96">
        <v>12</v>
      </c>
      <c r="C19" s="93">
        <v>75</v>
      </c>
      <c r="D19" s="93">
        <v>810</v>
      </c>
      <c r="E19" s="93">
        <v>1541</v>
      </c>
      <c r="F19" s="132">
        <v>26</v>
      </c>
    </row>
    <row r="20" spans="1:6" ht="13.5" thickBot="1">
      <c r="A20" s="114" t="s">
        <v>11</v>
      </c>
      <c r="B20" s="97">
        <v>3</v>
      </c>
      <c r="C20" s="98">
        <v>0</v>
      </c>
      <c r="D20" s="98">
        <v>203</v>
      </c>
      <c r="E20" s="98">
        <v>292</v>
      </c>
      <c r="F20" s="133">
        <v>3</v>
      </c>
    </row>
    <row r="21" spans="1:6" ht="14.25" thickBot="1">
      <c r="A21" s="177" t="s">
        <v>13</v>
      </c>
      <c r="B21" s="181">
        <f>SUM(B18:B20)</f>
        <v>27</v>
      </c>
      <c r="C21" s="179">
        <f>SUM(C18:C20)</f>
        <v>97</v>
      </c>
      <c r="D21" s="179">
        <f>SUM(D18:D20)</f>
        <v>2052</v>
      </c>
      <c r="E21" s="179">
        <f>SUM(E18:E20)</f>
        <v>3315</v>
      </c>
      <c r="F21" s="180">
        <f>SUM(F18:F20)</f>
        <v>57</v>
      </c>
    </row>
    <row r="22" spans="1:6" ht="13.5" thickBot="1">
      <c r="A22" s="313" t="s">
        <v>17</v>
      </c>
      <c r="B22" s="314"/>
      <c r="C22" s="314"/>
      <c r="D22" s="314"/>
      <c r="E22" s="314"/>
      <c r="F22" s="315"/>
    </row>
    <row r="23" spans="1:6" ht="13.5" thickBot="1">
      <c r="A23" s="24" t="s">
        <v>229</v>
      </c>
      <c r="B23" s="111" t="s">
        <v>205</v>
      </c>
      <c r="C23" s="88" t="s">
        <v>1</v>
      </c>
      <c r="D23" s="88" t="s">
        <v>2</v>
      </c>
      <c r="E23" s="88" t="s">
        <v>3</v>
      </c>
      <c r="F23" s="86" t="s">
        <v>4</v>
      </c>
    </row>
    <row r="24" spans="1:6" ht="12.75">
      <c r="A24" s="110" t="s">
        <v>5</v>
      </c>
      <c r="B24" s="101">
        <v>10</v>
      </c>
      <c r="C24" s="102">
        <v>0</v>
      </c>
      <c r="D24" s="102">
        <v>810</v>
      </c>
      <c r="E24" s="102">
        <v>1277</v>
      </c>
      <c r="F24" s="131">
        <v>15</v>
      </c>
    </row>
    <row r="25" spans="1:6" ht="12.75">
      <c r="A25" s="104" t="s">
        <v>6</v>
      </c>
      <c r="B25" s="96">
        <v>11</v>
      </c>
      <c r="C25" s="93">
        <v>0</v>
      </c>
      <c r="D25" s="93">
        <v>783</v>
      </c>
      <c r="E25" s="93">
        <v>1384</v>
      </c>
      <c r="F25" s="132">
        <v>15</v>
      </c>
    </row>
    <row r="26" spans="1:6" ht="12.75">
      <c r="A26" s="104" t="s">
        <v>7</v>
      </c>
      <c r="B26" s="96">
        <v>1</v>
      </c>
      <c r="C26" s="93">
        <v>0</v>
      </c>
      <c r="D26" s="93">
        <v>45</v>
      </c>
      <c r="E26" s="93">
        <v>77</v>
      </c>
      <c r="F26" s="132">
        <v>3</v>
      </c>
    </row>
    <row r="27" spans="1:6" ht="13.5" thickBot="1">
      <c r="A27" s="114" t="s">
        <v>14</v>
      </c>
      <c r="B27" s="97">
        <v>1</v>
      </c>
      <c r="C27" s="98">
        <v>0</v>
      </c>
      <c r="D27" s="98">
        <v>66</v>
      </c>
      <c r="E27" s="98">
        <v>80</v>
      </c>
      <c r="F27" s="133">
        <v>3</v>
      </c>
    </row>
    <row r="28" spans="1:6" ht="14.25" thickBot="1">
      <c r="A28" s="177" t="s">
        <v>15</v>
      </c>
      <c r="B28" s="181">
        <f>SUM(B24:B27)</f>
        <v>23</v>
      </c>
      <c r="C28" s="179">
        <f>SUM(C24:C27)</f>
        <v>0</v>
      </c>
      <c r="D28" s="179">
        <f>SUM(D24:D27)</f>
        <v>1704</v>
      </c>
      <c r="E28" s="179">
        <f>SUM(E24:E27)</f>
        <v>2818</v>
      </c>
      <c r="F28" s="180">
        <f>SUM(F24:F27)</f>
        <v>36</v>
      </c>
    </row>
    <row r="29" spans="1:6" ht="13.5" thickBot="1">
      <c r="A29" s="313" t="s">
        <v>18</v>
      </c>
      <c r="B29" s="314"/>
      <c r="C29" s="314"/>
      <c r="D29" s="314"/>
      <c r="E29" s="314"/>
      <c r="F29" s="315"/>
    </row>
    <row r="30" spans="1:6" ht="13.5" thickBot="1">
      <c r="A30" s="24" t="s">
        <v>229</v>
      </c>
      <c r="B30" s="111" t="s">
        <v>205</v>
      </c>
      <c r="C30" s="88" t="s">
        <v>1</v>
      </c>
      <c r="D30" s="88" t="s">
        <v>2</v>
      </c>
      <c r="E30" s="88" t="s">
        <v>3</v>
      </c>
      <c r="F30" s="86" t="s">
        <v>4</v>
      </c>
    </row>
    <row r="31" spans="1:6" ht="12.75">
      <c r="A31" s="104" t="s">
        <v>6</v>
      </c>
      <c r="B31" s="101">
        <v>4</v>
      </c>
      <c r="C31" s="102">
        <v>0</v>
      </c>
      <c r="D31" s="102">
        <v>149</v>
      </c>
      <c r="E31" s="102">
        <v>250</v>
      </c>
      <c r="F31" s="131">
        <v>2</v>
      </c>
    </row>
    <row r="32" spans="1:6" ht="12.75">
      <c r="A32" s="104" t="s">
        <v>11</v>
      </c>
      <c r="B32" s="96">
        <v>1</v>
      </c>
      <c r="C32" s="93">
        <v>0</v>
      </c>
      <c r="D32" s="93">
        <v>65</v>
      </c>
      <c r="E32" s="93">
        <v>50</v>
      </c>
      <c r="F32" s="132">
        <v>0</v>
      </c>
    </row>
    <row r="33" spans="1:6" ht="13.5" thickBot="1">
      <c r="A33" s="114" t="s">
        <v>14</v>
      </c>
      <c r="B33" s="97">
        <v>2</v>
      </c>
      <c r="C33" s="98">
        <v>0</v>
      </c>
      <c r="D33" s="98">
        <v>72</v>
      </c>
      <c r="E33" s="98">
        <v>152</v>
      </c>
      <c r="F33" s="133">
        <v>6</v>
      </c>
    </row>
    <row r="34" spans="1:6" ht="14.25" thickBot="1">
      <c r="A34" s="177" t="s">
        <v>20</v>
      </c>
      <c r="B34" s="178">
        <f>SUM(B31:B33)</f>
        <v>7</v>
      </c>
      <c r="C34" s="179">
        <f>SUM(C31:C33)</f>
        <v>0</v>
      </c>
      <c r="D34" s="179">
        <f>SUM(D31:D33)</f>
        <v>286</v>
      </c>
      <c r="E34" s="179">
        <f>SUM(E31:E33)</f>
        <v>452</v>
      </c>
      <c r="F34" s="180">
        <f>SUM(F31:F33)</f>
        <v>8</v>
      </c>
    </row>
    <row r="35" spans="1:6" ht="13.5" thickBot="1">
      <c r="A35" s="313" t="s">
        <v>19</v>
      </c>
      <c r="B35" s="314"/>
      <c r="C35" s="314"/>
      <c r="D35" s="314"/>
      <c r="E35" s="314"/>
      <c r="F35" s="315"/>
    </row>
    <row r="36" spans="1:6" ht="13.5" thickBot="1">
      <c r="A36" s="24" t="s">
        <v>229</v>
      </c>
      <c r="B36" s="111" t="s">
        <v>205</v>
      </c>
      <c r="C36" s="88" t="s">
        <v>1</v>
      </c>
      <c r="D36" s="88" t="s">
        <v>2</v>
      </c>
      <c r="E36" s="88" t="s">
        <v>3</v>
      </c>
      <c r="F36" s="86" t="s">
        <v>4</v>
      </c>
    </row>
    <row r="37" spans="1:6" ht="12.75">
      <c r="A37" s="106" t="s">
        <v>5</v>
      </c>
      <c r="B37" s="101">
        <v>15</v>
      </c>
      <c r="C37" s="102">
        <v>101</v>
      </c>
      <c r="D37" s="102">
        <v>824</v>
      </c>
      <c r="E37" s="102">
        <v>1438</v>
      </c>
      <c r="F37" s="131">
        <v>16</v>
      </c>
    </row>
    <row r="38" spans="1:6" ht="12.75">
      <c r="A38" s="104" t="s">
        <v>6</v>
      </c>
      <c r="B38" s="96">
        <v>23</v>
      </c>
      <c r="C38" s="93">
        <v>46</v>
      </c>
      <c r="D38" s="93">
        <v>977</v>
      </c>
      <c r="E38" s="93">
        <v>1669</v>
      </c>
      <c r="F38" s="132">
        <v>20</v>
      </c>
    </row>
    <row r="39" spans="1:6" ht="13.5" thickBot="1">
      <c r="A39" s="114" t="s">
        <v>11</v>
      </c>
      <c r="B39" s="97">
        <v>3</v>
      </c>
      <c r="C39" s="98">
        <v>0</v>
      </c>
      <c r="D39" s="98">
        <v>100</v>
      </c>
      <c r="E39" s="98">
        <v>260</v>
      </c>
      <c r="F39" s="133">
        <v>3</v>
      </c>
    </row>
    <row r="40" spans="1:6" ht="14.25" thickBot="1">
      <c r="A40" s="177" t="s">
        <v>22</v>
      </c>
      <c r="B40" s="178">
        <f>SUM(B37:B39)</f>
        <v>41</v>
      </c>
      <c r="C40" s="179">
        <f>SUM(C37:C39)</f>
        <v>147</v>
      </c>
      <c r="D40" s="179">
        <f>SUM(D37:D39)</f>
        <v>1901</v>
      </c>
      <c r="E40" s="179">
        <f>SUM(E37:E39)</f>
        <v>3367</v>
      </c>
      <c r="F40" s="180">
        <f>SUM(F37:F39)</f>
        <v>39</v>
      </c>
    </row>
    <row r="41" spans="1:6" ht="13.5" thickBot="1">
      <c r="A41" s="313" t="s">
        <v>23</v>
      </c>
      <c r="B41" s="314"/>
      <c r="C41" s="314"/>
      <c r="D41" s="314"/>
      <c r="E41" s="314"/>
      <c r="F41" s="315"/>
    </row>
    <row r="42" spans="1:6" ht="13.5" thickBot="1">
      <c r="A42" s="24" t="s">
        <v>229</v>
      </c>
      <c r="B42" s="111" t="s">
        <v>205</v>
      </c>
      <c r="C42" s="88" t="s">
        <v>1</v>
      </c>
      <c r="D42" s="88" t="s">
        <v>2</v>
      </c>
      <c r="E42" s="88" t="s">
        <v>3</v>
      </c>
      <c r="F42" s="86" t="s">
        <v>4</v>
      </c>
    </row>
    <row r="43" spans="1:6" ht="12.75">
      <c r="A43" s="106" t="s">
        <v>5</v>
      </c>
      <c r="B43" s="101">
        <v>5</v>
      </c>
      <c r="C43" s="102">
        <v>0</v>
      </c>
      <c r="D43" s="102">
        <v>196</v>
      </c>
      <c r="E43" s="102">
        <v>321</v>
      </c>
      <c r="F43" s="131">
        <v>2</v>
      </c>
    </row>
    <row r="44" spans="1:6" ht="12.75">
      <c r="A44" s="104" t="s">
        <v>6</v>
      </c>
      <c r="B44" s="96">
        <v>16</v>
      </c>
      <c r="C44" s="93">
        <v>0</v>
      </c>
      <c r="D44" s="93">
        <v>701</v>
      </c>
      <c r="E44" s="93">
        <v>1171</v>
      </c>
      <c r="F44" s="132">
        <v>11</v>
      </c>
    </row>
    <row r="45" spans="1:6" ht="12.75">
      <c r="A45" s="104" t="s">
        <v>11</v>
      </c>
      <c r="B45" s="96">
        <v>4</v>
      </c>
      <c r="C45" s="93">
        <v>0</v>
      </c>
      <c r="D45" s="93">
        <v>380</v>
      </c>
      <c r="E45" s="93">
        <v>502</v>
      </c>
      <c r="F45" s="132">
        <v>5</v>
      </c>
    </row>
    <row r="46" spans="1:6" ht="13.5" thickBot="1">
      <c r="A46" s="114" t="s">
        <v>7</v>
      </c>
      <c r="B46" s="97">
        <v>2</v>
      </c>
      <c r="C46" s="98"/>
      <c r="D46" s="98">
        <v>75</v>
      </c>
      <c r="E46" s="98">
        <v>153</v>
      </c>
      <c r="F46" s="133">
        <v>0</v>
      </c>
    </row>
    <row r="47" spans="1:6" ht="14.25" thickBot="1">
      <c r="A47" s="177" t="s">
        <v>21</v>
      </c>
      <c r="B47" s="178">
        <f>SUM(B43:B46)</f>
        <v>27</v>
      </c>
      <c r="C47" s="179">
        <f>SUM(C43:C46)</f>
        <v>0</v>
      </c>
      <c r="D47" s="179">
        <f>SUM(D43:D46)</f>
        <v>1352</v>
      </c>
      <c r="E47" s="179">
        <f>SUM(E43:E46)</f>
        <v>2147</v>
      </c>
      <c r="F47" s="180">
        <f>SUM(F43:F46)</f>
        <v>18</v>
      </c>
    </row>
    <row r="48" spans="1:6" ht="13.5" thickBot="1">
      <c r="A48" s="313" t="s">
        <v>25</v>
      </c>
      <c r="B48" s="314"/>
      <c r="C48" s="314"/>
      <c r="D48" s="314"/>
      <c r="E48" s="314"/>
      <c r="F48" s="315"/>
    </row>
    <row r="49" spans="1:6" ht="13.5" thickBot="1">
      <c r="A49" s="24" t="s">
        <v>229</v>
      </c>
      <c r="B49" s="111" t="s">
        <v>205</v>
      </c>
      <c r="C49" s="88" t="s">
        <v>1</v>
      </c>
      <c r="D49" s="88" t="s">
        <v>2</v>
      </c>
      <c r="E49" s="88" t="s">
        <v>3</v>
      </c>
      <c r="F49" s="86" t="s">
        <v>4</v>
      </c>
    </row>
    <row r="50" spans="1:6" ht="12.75">
      <c r="A50" s="106" t="s">
        <v>5</v>
      </c>
      <c r="B50" s="101">
        <v>1</v>
      </c>
      <c r="C50" s="102">
        <v>0</v>
      </c>
      <c r="D50" s="102">
        <v>46</v>
      </c>
      <c r="E50" s="102">
        <v>90</v>
      </c>
      <c r="F50" s="131">
        <v>0</v>
      </c>
    </row>
    <row r="51" spans="1:6" ht="13.5" thickBot="1">
      <c r="A51" s="114" t="s">
        <v>6</v>
      </c>
      <c r="B51" s="97">
        <v>3</v>
      </c>
      <c r="C51" s="98">
        <v>0</v>
      </c>
      <c r="D51" s="98">
        <v>59</v>
      </c>
      <c r="E51" s="98">
        <v>99</v>
      </c>
      <c r="F51" s="133">
        <v>0</v>
      </c>
    </row>
    <row r="52" spans="1:6" ht="14.25" thickBot="1">
      <c r="A52" s="177" t="s">
        <v>24</v>
      </c>
      <c r="B52" s="178">
        <f>SUM(B50:B51)</f>
        <v>4</v>
      </c>
      <c r="C52" s="179">
        <f>SUM(C50:C51)</f>
        <v>0</v>
      </c>
      <c r="D52" s="179">
        <f>SUM(D50:D51)</f>
        <v>105</v>
      </c>
      <c r="E52" s="179">
        <f>SUM(E50:E51)</f>
        <v>189</v>
      </c>
      <c r="F52" s="180">
        <f>SUM(F50:F51)</f>
        <v>0</v>
      </c>
    </row>
    <row r="53" spans="1:6" ht="13.5" thickBot="1">
      <c r="A53" s="313" t="s">
        <v>325</v>
      </c>
      <c r="B53" s="314"/>
      <c r="C53" s="314"/>
      <c r="D53" s="314"/>
      <c r="E53" s="314"/>
      <c r="F53" s="315"/>
    </row>
    <row r="54" spans="1:6" ht="13.5" thickBot="1">
      <c r="A54" s="24" t="s">
        <v>229</v>
      </c>
      <c r="B54" s="111" t="s">
        <v>205</v>
      </c>
      <c r="C54" s="88" t="s">
        <v>1</v>
      </c>
      <c r="D54" s="88" t="s">
        <v>2</v>
      </c>
      <c r="E54" s="88" t="s">
        <v>3</v>
      </c>
      <c r="F54" s="86" t="s">
        <v>4</v>
      </c>
    </row>
    <row r="55" spans="1:6" ht="12.75">
      <c r="A55" s="106" t="s">
        <v>5</v>
      </c>
      <c r="B55" s="101">
        <v>6</v>
      </c>
      <c r="C55" s="102">
        <v>0</v>
      </c>
      <c r="D55" s="102">
        <v>197</v>
      </c>
      <c r="E55" s="102">
        <v>334</v>
      </c>
      <c r="F55" s="131">
        <v>1</v>
      </c>
    </row>
    <row r="56" spans="1:6" ht="12.75">
      <c r="A56" s="104" t="s">
        <v>6</v>
      </c>
      <c r="B56" s="96">
        <v>22</v>
      </c>
      <c r="C56" s="93">
        <v>30</v>
      </c>
      <c r="D56" s="93">
        <v>750</v>
      </c>
      <c r="E56" s="93">
        <v>1438</v>
      </c>
      <c r="F56" s="132">
        <v>11</v>
      </c>
    </row>
    <row r="57" spans="1:6" ht="12.75">
      <c r="A57" s="104" t="s">
        <v>11</v>
      </c>
      <c r="B57" s="96">
        <v>3</v>
      </c>
      <c r="C57" s="93">
        <v>0</v>
      </c>
      <c r="D57" s="93">
        <v>59</v>
      </c>
      <c r="E57" s="93">
        <v>150</v>
      </c>
      <c r="F57" s="132">
        <v>4</v>
      </c>
    </row>
    <row r="58" spans="1:6" ht="13.5" thickBot="1">
      <c r="A58" s="114" t="s">
        <v>7</v>
      </c>
      <c r="B58" s="97">
        <v>3</v>
      </c>
      <c r="C58" s="98">
        <v>0</v>
      </c>
      <c r="D58" s="98">
        <v>90</v>
      </c>
      <c r="E58" s="98">
        <v>171</v>
      </c>
      <c r="F58" s="133">
        <v>0</v>
      </c>
    </row>
    <row r="59" spans="1:6" ht="14.25" thickBot="1">
      <c r="A59" s="177" t="s">
        <v>26</v>
      </c>
      <c r="B59" s="178">
        <f>SUM(B55:B58)</f>
        <v>34</v>
      </c>
      <c r="C59" s="179">
        <f>SUM(C55:C58)</f>
        <v>30</v>
      </c>
      <c r="D59" s="179">
        <f>SUM(D55:D58)</f>
        <v>1096</v>
      </c>
      <c r="E59" s="179">
        <f>SUM(E55:E58)</f>
        <v>2093</v>
      </c>
      <c r="F59" s="180">
        <f>SUM(F55:F58)</f>
        <v>16</v>
      </c>
    </row>
    <row r="60" spans="1:6" s="65" customFormat="1" ht="13.5">
      <c r="A60" s="185"/>
      <c r="B60" s="186"/>
      <c r="C60" s="186"/>
      <c r="D60" s="186"/>
      <c r="E60" s="186"/>
      <c r="F60" s="186"/>
    </row>
    <row r="61" ht="18.75">
      <c r="A61" s="109" t="s">
        <v>337</v>
      </c>
    </row>
    <row r="62" ht="12.75">
      <c r="A62" s="4" t="s">
        <v>217</v>
      </c>
    </row>
    <row r="63" ht="12.75">
      <c r="A63" s="1" t="s">
        <v>313</v>
      </c>
    </row>
    <row r="64" ht="9.75" customHeight="1" thickBot="1"/>
    <row r="65" spans="1:6" ht="13.5" thickBot="1">
      <c r="A65" s="313" t="s">
        <v>27</v>
      </c>
      <c r="B65" s="314"/>
      <c r="C65" s="314"/>
      <c r="D65" s="314"/>
      <c r="E65" s="314"/>
      <c r="F65" s="315"/>
    </row>
    <row r="66" spans="1:6" ht="13.5" thickBot="1">
      <c r="A66" s="24" t="s">
        <v>229</v>
      </c>
      <c r="B66" s="85" t="s">
        <v>205</v>
      </c>
      <c r="C66" s="88" t="s">
        <v>1</v>
      </c>
      <c r="D66" s="88" t="s">
        <v>2</v>
      </c>
      <c r="E66" s="88" t="s">
        <v>3</v>
      </c>
      <c r="F66" s="86" t="s">
        <v>4</v>
      </c>
    </row>
    <row r="67" spans="1:6" ht="12.75">
      <c r="A67" s="106" t="s">
        <v>5</v>
      </c>
      <c r="B67" s="101">
        <v>1</v>
      </c>
      <c r="C67" s="102">
        <v>0</v>
      </c>
      <c r="D67" s="102">
        <v>20</v>
      </c>
      <c r="E67" s="102">
        <v>42</v>
      </c>
      <c r="F67" s="131">
        <v>0</v>
      </c>
    </row>
    <row r="68" spans="1:6" ht="12.75">
      <c r="A68" s="104" t="s">
        <v>6</v>
      </c>
      <c r="B68" s="96">
        <v>14</v>
      </c>
      <c r="C68" s="93">
        <v>0</v>
      </c>
      <c r="D68" s="93">
        <v>565</v>
      </c>
      <c r="E68" s="93">
        <v>1138</v>
      </c>
      <c r="F68" s="132">
        <v>6</v>
      </c>
    </row>
    <row r="69" spans="1:6" ht="12.75">
      <c r="A69" s="104" t="s">
        <v>11</v>
      </c>
      <c r="B69" s="96">
        <v>6</v>
      </c>
      <c r="C69" s="93">
        <v>0</v>
      </c>
      <c r="D69" s="93">
        <v>159</v>
      </c>
      <c r="E69" s="93">
        <v>325</v>
      </c>
      <c r="F69" s="132">
        <v>3</v>
      </c>
    </row>
    <row r="70" spans="1:6" ht="13.5" thickBot="1">
      <c r="A70" s="114" t="s">
        <v>7</v>
      </c>
      <c r="B70" s="97">
        <v>2</v>
      </c>
      <c r="C70" s="98">
        <v>0</v>
      </c>
      <c r="D70" s="98">
        <v>124</v>
      </c>
      <c r="E70" s="98">
        <v>205</v>
      </c>
      <c r="F70" s="133">
        <v>0</v>
      </c>
    </row>
    <row r="71" spans="1:6" ht="14.25" thickBot="1">
      <c r="A71" s="177" t="s">
        <v>28</v>
      </c>
      <c r="B71" s="182">
        <f>SUM(B67:B70)</f>
        <v>23</v>
      </c>
      <c r="C71" s="183">
        <f>SUM(C67:C70)</f>
        <v>0</v>
      </c>
      <c r="D71" s="183">
        <f>SUM(D67:D70)</f>
        <v>868</v>
      </c>
      <c r="E71" s="183">
        <f>SUM(E67:E70)</f>
        <v>1710</v>
      </c>
      <c r="F71" s="184">
        <f>SUM(F67:F70)</f>
        <v>9</v>
      </c>
    </row>
    <row r="72" spans="1:6" ht="13.5" thickBot="1">
      <c r="A72" s="313" t="s">
        <v>29</v>
      </c>
      <c r="B72" s="314"/>
      <c r="C72" s="314"/>
      <c r="D72" s="314"/>
      <c r="E72" s="314"/>
      <c r="F72" s="315"/>
    </row>
    <row r="73" spans="1:6" ht="13.5" thickBot="1">
      <c r="A73" s="24" t="s">
        <v>229</v>
      </c>
      <c r="B73" s="85" t="s">
        <v>205</v>
      </c>
      <c r="C73" s="88" t="s">
        <v>1</v>
      </c>
      <c r="D73" s="88" t="s">
        <v>2</v>
      </c>
      <c r="E73" s="88" t="s">
        <v>3</v>
      </c>
      <c r="F73" s="86" t="s">
        <v>4</v>
      </c>
    </row>
    <row r="74" spans="1:6" ht="12.75">
      <c r="A74" s="106" t="s">
        <v>6</v>
      </c>
      <c r="B74" s="101">
        <v>9</v>
      </c>
      <c r="C74" s="102">
        <v>0</v>
      </c>
      <c r="D74" s="102">
        <v>260</v>
      </c>
      <c r="E74" s="102">
        <v>462</v>
      </c>
      <c r="F74" s="131">
        <v>4</v>
      </c>
    </row>
    <row r="75" spans="1:6" ht="12.75">
      <c r="A75" s="104" t="s">
        <v>11</v>
      </c>
      <c r="B75" s="96">
        <v>8</v>
      </c>
      <c r="C75" s="93">
        <v>0</v>
      </c>
      <c r="D75" s="93">
        <v>185</v>
      </c>
      <c r="E75" s="93">
        <v>353</v>
      </c>
      <c r="F75" s="132">
        <v>3</v>
      </c>
    </row>
    <row r="76" spans="1:6" ht="13.5" thickBot="1">
      <c r="A76" s="114" t="s">
        <v>7</v>
      </c>
      <c r="B76" s="97">
        <v>2</v>
      </c>
      <c r="C76" s="98">
        <v>0</v>
      </c>
      <c r="D76" s="98">
        <v>65</v>
      </c>
      <c r="E76" s="98">
        <v>97</v>
      </c>
      <c r="F76" s="133">
        <v>0</v>
      </c>
    </row>
    <row r="77" spans="1:6" ht="14.25" thickBot="1">
      <c r="A77" s="177" t="s">
        <v>30</v>
      </c>
      <c r="B77" s="178">
        <f>SUM(B74:B76)</f>
        <v>19</v>
      </c>
      <c r="C77" s="179">
        <f>SUM(C74:C76)</f>
        <v>0</v>
      </c>
      <c r="D77" s="179">
        <f>SUM(D74:D76)</f>
        <v>510</v>
      </c>
      <c r="E77" s="179">
        <f>SUM(E74:E76)</f>
        <v>912</v>
      </c>
      <c r="F77" s="180">
        <f>SUM(F74:F76)</f>
        <v>7</v>
      </c>
    </row>
    <row r="78" spans="1:6" ht="13.5" thickBot="1">
      <c r="A78" s="313" t="s">
        <v>31</v>
      </c>
      <c r="B78" s="314"/>
      <c r="C78" s="314"/>
      <c r="D78" s="314"/>
      <c r="E78" s="314"/>
      <c r="F78" s="315"/>
    </row>
    <row r="79" spans="1:6" ht="13.5" thickBot="1">
      <c r="A79" s="24" t="s">
        <v>229</v>
      </c>
      <c r="B79" s="85" t="s">
        <v>205</v>
      </c>
      <c r="C79" s="88" t="s">
        <v>1</v>
      </c>
      <c r="D79" s="88" t="s">
        <v>2</v>
      </c>
      <c r="E79" s="88" t="s">
        <v>3</v>
      </c>
      <c r="F79" s="86" t="s">
        <v>4</v>
      </c>
    </row>
    <row r="80" spans="1:6" ht="12.75">
      <c r="A80" s="106" t="s">
        <v>6</v>
      </c>
      <c r="B80" s="101">
        <v>3</v>
      </c>
      <c r="C80" s="102">
        <v>0</v>
      </c>
      <c r="D80" s="102">
        <v>57</v>
      </c>
      <c r="E80" s="102">
        <v>104</v>
      </c>
      <c r="F80" s="131">
        <v>0</v>
      </c>
    </row>
    <row r="81" spans="1:6" ht="13.5" thickBot="1">
      <c r="A81" s="114" t="s">
        <v>11</v>
      </c>
      <c r="B81" s="97">
        <v>2</v>
      </c>
      <c r="C81" s="98">
        <v>0</v>
      </c>
      <c r="D81" s="98">
        <v>84</v>
      </c>
      <c r="E81" s="98">
        <v>115</v>
      </c>
      <c r="F81" s="133">
        <v>0</v>
      </c>
    </row>
    <row r="82" spans="1:6" ht="14.25" thickBot="1">
      <c r="A82" s="177" t="s">
        <v>32</v>
      </c>
      <c r="B82" s="178">
        <f>SUM(B80:B81)</f>
        <v>5</v>
      </c>
      <c r="C82" s="179">
        <f>SUM(C80:C81)</f>
        <v>0</v>
      </c>
      <c r="D82" s="179">
        <f>SUM(D80:D81)</f>
        <v>141</v>
      </c>
      <c r="E82" s="179">
        <f>SUM(E80:E81)</f>
        <v>219</v>
      </c>
      <c r="F82" s="180">
        <f>SUM(F80:F81)</f>
        <v>0</v>
      </c>
    </row>
    <row r="83" spans="1:6" ht="13.5" thickBot="1">
      <c r="A83" s="319" t="s">
        <v>10</v>
      </c>
      <c r="B83" s="320"/>
      <c r="C83" s="320"/>
      <c r="D83" s="320"/>
      <c r="E83" s="320"/>
      <c r="F83" s="321"/>
    </row>
    <row r="84" spans="1:6" ht="13.5" thickBot="1">
      <c r="A84" s="243" t="s">
        <v>229</v>
      </c>
      <c r="B84" s="85" t="s">
        <v>205</v>
      </c>
      <c r="C84" s="88" t="s">
        <v>1</v>
      </c>
      <c r="D84" s="88" t="s">
        <v>2</v>
      </c>
      <c r="E84" s="88" t="s">
        <v>3</v>
      </c>
      <c r="F84" s="86" t="s">
        <v>4</v>
      </c>
    </row>
    <row r="85" spans="1:6" ht="12.75">
      <c r="A85" s="106" t="s">
        <v>5</v>
      </c>
      <c r="B85" s="101">
        <v>4</v>
      </c>
      <c r="C85" s="102">
        <v>0</v>
      </c>
      <c r="D85" s="102">
        <v>281</v>
      </c>
      <c r="E85" s="102">
        <v>438</v>
      </c>
      <c r="F85" s="131">
        <v>4</v>
      </c>
    </row>
    <row r="86" spans="1:6" ht="12.75">
      <c r="A86" s="104" t="s">
        <v>6</v>
      </c>
      <c r="B86" s="96">
        <v>30</v>
      </c>
      <c r="C86" s="93">
        <v>24</v>
      </c>
      <c r="D86" s="93">
        <v>942</v>
      </c>
      <c r="E86" s="93">
        <v>1674</v>
      </c>
      <c r="F86" s="132">
        <v>24</v>
      </c>
    </row>
    <row r="87" spans="1:6" ht="12.75">
      <c r="A87" s="104" t="s">
        <v>11</v>
      </c>
      <c r="B87" s="96">
        <v>18</v>
      </c>
      <c r="C87" s="93">
        <v>9</v>
      </c>
      <c r="D87" s="93">
        <v>571</v>
      </c>
      <c r="E87" s="93">
        <v>1156</v>
      </c>
      <c r="F87" s="132">
        <v>5</v>
      </c>
    </row>
    <row r="88" spans="1:6" ht="12.75">
      <c r="A88" s="114" t="s">
        <v>7</v>
      </c>
      <c r="B88" s="96">
        <v>7</v>
      </c>
      <c r="C88" s="93">
        <v>0</v>
      </c>
      <c r="D88" s="93">
        <v>105</v>
      </c>
      <c r="E88" s="93">
        <v>204</v>
      </c>
      <c r="F88" s="132">
        <v>0</v>
      </c>
    </row>
    <row r="89" spans="1:6" ht="13.5" thickBot="1">
      <c r="A89" s="114" t="s">
        <v>14</v>
      </c>
      <c r="B89" s="97">
        <v>7</v>
      </c>
      <c r="C89" s="98">
        <v>0</v>
      </c>
      <c r="D89" s="98">
        <v>242</v>
      </c>
      <c r="E89" s="98">
        <v>500</v>
      </c>
      <c r="F89" s="133">
        <v>8</v>
      </c>
    </row>
    <row r="90" spans="1:6" ht="14.25" thickBot="1">
      <c r="A90" s="177" t="s">
        <v>307</v>
      </c>
      <c r="B90" s="178">
        <f>SUM(B85:B89)</f>
        <v>66</v>
      </c>
      <c r="C90" s="179">
        <f>SUM(C85:C89)</f>
        <v>33</v>
      </c>
      <c r="D90" s="179">
        <f>SUM(D85:D89)</f>
        <v>2141</v>
      </c>
      <c r="E90" s="179">
        <f>SUM(E85:E89)</f>
        <v>3972</v>
      </c>
      <c r="F90" s="180">
        <f>SUM(F85:F89)</f>
        <v>41</v>
      </c>
    </row>
    <row r="91" spans="1:6" ht="13.5" thickBot="1">
      <c r="A91" s="24" t="s">
        <v>33</v>
      </c>
      <c r="B91" s="159">
        <f>B10+B15+B21+B28+B34+B40+B47+B52+B59+B71+B77+B82+B90</f>
        <v>300</v>
      </c>
      <c r="C91" s="139">
        <f>C10+C15+C21+C28+C34+C40+C47+C52+C59+C71+C77+C82+C90</f>
        <v>393</v>
      </c>
      <c r="D91" s="139">
        <f>D10+D15+D21+D28+D34+D40+D47+D52+D59+D71+D77+D82+D90</f>
        <v>15526</v>
      </c>
      <c r="E91" s="139">
        <f>E10+E15+E21+E28+E34+E40+E47+E52+E59+E71+E77+E82+E90</f>
        <v>25805</v>
      </c>
      <c r="F91" s="140">
        <f>F10+F15+F21+F28+F34+F40+F47+F52+F59+F71+F77+F82+F90</f>
        <v>316</v>
      </c>
    </row>
  </sheetData>
  <mergeCells count="13">
    <mergeCell ref="A29:F29"/>
    <mergeCell ref="A53:F53"/>
    <mergeCell ref="A48:F48"/>
    <mergeCell ref="A41:F41"/>
    <mergeCell ref="A35:F35"/>
    <mergeCell ref="A83:F83"/>
    <mergeCell ref="A72:F72"/>
    <mergeCell ref="A78:F78"/>
    <mergeCell ref="A65:F65"/>
    <mergeCell ref="A22:F22"/>
    <mergeCell ref="A16:F16"/>
    <mergeCell ref="A11:F11"/>
    <mergeCell ref="A5:F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248"/>
  <sheetViews>
    <sheetView workbookViewId="0" topLeftCell="A1">
      <selection activeCell="A4" sqref="A4"/>
    </sheetView>
  </sheetViews>
  <sheetFormatPr defaultColWidth="9.140625" defaultRowHeight="12.75"/>
  <cols>
    <col min="1" max="1" width="10.8515625" style="1" customWidth="1"/>
    <col min="2" max="2" width="14.140625" style="1" customWidth="1"/>
    <col min="3" max="14" width="5.7109375" style="1" customWidth="1"/>
    <col min="15" max="15" width="6.8515625" style="1" bestFit="1" customWidth="1"/>
    <col min="16" max="16384" width="9.140625" style="1" customWidth="1"/>
  </cols>
  <sheetData>
    <row r="1" ht="18.75">
      <c r="A1" s="5" t="s">
        <v>338</v>
      </c>
    </row>
    <row r="2" ht="12.75">
      <c r="A2" s="4" t="s">
        <v>217</v>
      </c>
    </row>
    <row r="3" ht="9.75" customHeight="1" thickBot="1"/>
    <row r="4" spans="3:15" ht="13.5" thickBot="1">
      <c r="C4" s="280">
        <v>2007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94"/>
    </row>
    <row r="5" spans="1:15" ht="57.75" thickBot="1">
      <c r="A5" s="53" t="s">
        <v>35</v>
      </c>
      <c r="B5" s="187" t="s">
        <v>36</v>
      </c>
      <c r="C5" s="56" t="s">
        <v>70</v>
      </c>
      <c r="D5" s="58" t="s">
        <v>90</v>
      </c>
      <c r="E5" s="58" t="s">
        <v>72</v>
      </c>
      <c r="F5" s="58" t="s">
        <v>73</v>
      </c>
      <c r="G5" s="58" t="s">
        <v>74</v>
      </c>
      <c r="H5" s="58" t="s">
        <v>75</v>
      </c>
      <c r="I5" s="58" t="s">
        <v>76</v>
      </c>
      <c r="J5" s="58" t="s">
        <v>77</v>
      </c>
      <c r="K5" s="58" t="s">
        <v>78</v>
      </c>
      <c r="L5" s="58" t="s">
        <v>79</v>
      </c>
      <c r="M5" s="58" t="s">
        <v>80</v>
      </c>
      <c r="N5" s="57" t="s">
        <v>81</v>
      </c>
      <c r="O5" s="57" t="s">
        <v>34</v>
      </c>
    </row>
    <row r="6" spans="1:15" ht="19.5" customHeight="1">
      <c r="A6" s="115" t="s">
        <v>37</v>
      </c>
      <c r="B6" s="116" t="s">
        <v>5</v>
      </c>
      <c r="C6" s="78">
        <v>27.08</v>
      </c>
      <c r="D6" s="79">
        <v>25.12</v>
      </c>
      <c r="E6" s="79">
        <v>34.08</v>
      </c>
      <c r="F6" s="79">
        <v>41.49</v>
      </c>
      <c r="G6" s="79">
        <v>41.72</v>
      </c>
      <c r="H6" s="79">
        <v>24.08</v>
      </c>
      <c r="I6" s="54">
        <v>35.68</v>
      </c>
      <c r="J6" s="54">
        <v>44.61</v>
      </c>
      <c r="K6" s="54">
        <v>46.2</v>
      </c>
      <c r="L6" s="54">
        <v>44.29</v>
      </c>
      <c r="M6" s="54">
        <v>39.77</v>
      </c>
      <c r="N6" s="55">
        <v>46.96</v>
      </c>
      <c r="O6" s="68">
        <f>(C6+D6+E6+F6+G6+H6+I6+J6+K6+L6+M6+N6)/12</f>
        <v>37.589999999999996</v>
      </c>
    </row>
    <row r="7" spans="1:15" ht="19.5" customHeight="1">
      <c r="A7" s="117" t="s">
        <v>37</v>
      </c>
      <c r="B7" s="118" t="s">
        <v>43</v>
      </c>
      <c r="C7" s="69">
        <v>11.68</v>
      </c>
      <c r="D7" s="76">
        <v>9.32</v>
      </c>
      <c r="E7" s="76">
        <v>14.07</v>
      </c>
      <c r="F7" s="76">
        <v>11.86</v>
      </c>
      <c r="G7" s="76">
        <v>11.17</v>
      </c>
      <c r="H7" s="76">
        <v>9.51</v>
      </c>
      <c r="I7" s="19">
        <v>16.52</v>
      </c>
      <c r="J7" s="19">
        <v>25.53</v>
      </c>
      <c r="K7" s="19">
        <v>17.55</v>
      </c>
      <c r="L7" s="19">
        <v>17.9</v>
      </c>
      <c r="M7" s="19">
        <v>18.18</v>
      </c>
      <c r="N7" s="31">
        <v>24.14</v>
      </c>
      <c r="O7" s="71">
        <f aca="true" t="shared" si="0" ref="O7:O32">(C7+D7+E7+F7+G7+H7+I7+J7+K7+L7+M7+N7)/12</f>
        <v>15.619166666666667</v>
      </c>
    </row>
    <row r="8" spans="1:15" ht="19.5" customHeight="1">
      <c r="A8" s="117" t="s">
        <v>37</v>
      </c>
      <c r="B8" s="118" t="s">
        <v>7</v>
      </c>
      <c r="C8" s="69">
        <v>9.43</v>
      </c>
      <c r="D8" s="76">
        <v>16.41</v>
      </c>
      <c r="E8" s="76">
        <v>11.65</v>
      </c>
      <c r="F8" s="76">
        <v>16.7</v>
      </c>
      <c r="G8" s="76">
        <v>12.89</v>
      </c>
      <c r="H8" s="76">
        <v>11.97</v>
      </c>
      <c r="I8" s="19">
        <v>18.06</v>
      </c>
      <c r="J8" s="19">
        <v>31.81</v>
      </c>
      <c r="K8" s="19">
        <v>23.59</v>
      </c>
      <c r="L8" s="19">
        <v>19.08</v>
      </c>
      <c r="M8" s="19">
        <v>8.76</v>
      </c>
      <c r="N8" s="31">
        <v>11.75</v>
      </c>
      <c r="O8" s="71">
        <f t="shared" si="0"/>
        <v>16.00833333333333</v>
      </c>
    </row>
    <row r="9" spans="1:15" ht="19.5" customHeight="1">
      <c r="A9" s="117" t="s">
        <v>37</v>
      </c>
      <c r="B9" s="118" t="s">
        <v>44</v>
      </c>
      <c r="C9" s="75">
        <v>48.58</v>
      </c>
      <c r="D9" s="77">
        <v>45.42</v>
      </c>
      <c r="E9" s="77">
        <v>31.81</v>
      </c>
      <c r="F9" s="77">
        <v>16.62</v>
      </c>
      <c r="G9" s="77">
        <v>28.68</v>
      </c>
      <c r="H9" s="77">
        <v>19.62</v>
      </c>
      <c r="I9" s="19">
        <v>31.45</v>
      </c>
      <c r="J9" s="19">
        <v>61.37</v>
      </c>
      <c r="K9" s="19">
        <v>23.72</v>
      </c>
      <c r="L9" s="19">
        <v>21.17</v>
      </c>
      <c r="M9" s="19">
        <v>28.24</v>
      </c>
      <c r="N9" s="31">
        <v>31.3</v>
      </c>
      <c r="O9" s="71">
        <f t="shared" si="0"/>
        <v>32.33166666666667</v>
      </c>
    </row>
    <row r="10" spans="1:15" ht="19.5" customHeight="1">
      <c r="A10" s="117" t="s">
        <v>38</v>
      </c>
      <c r="B10" s="118" t="s">
        <v>5</v>
      </c>
      <c r="C10" s="69">
        <v>24.27</v>
      </c>
      <c r="D10" s="76">
        <v>28.11</v>
      </c>
      <c r="E10" s="76">
        <v>18.18</v>
      </c>
      <c r="F10" s="76">
        <v>32.54</v>
      </c>
      <c r="G10" s="76">
        <v>28.47</v>
      </c>
      <c r="H10" s="76">
        <v>21.24</v>
      </c>
      <c r="I10" s="19">
        <v>24.63</v>
      </c>
      <c r="J10" s="19">
        <v>33.68</v>
      </c>
      <c r="K10" s="19">
        <v>32.68</v>
      </c>
      <c r="L10" s="19">
        <v>35.41</v>
      </c>
      <c r="M10" s="19">
        <v>26.34</v>
      </c>
      <c r="N10" s="31">
        <v>34.21</v>
      </c>
      <c r="O10" s="71">
        <f t="shared" si="0"/>
        <v>28.313333333333333</v>
      </c>
    </row>
    <row r="11" spans="1:15" ht="19.5" customHeight="1">
      <c r="A11" s="117" t="s">
        <v>38</v>
      </c>
      <c r="B11" s="118" t="s">
        <v>44</v>
      </c>
      <c r="C11" s="69">
        <v>15.06</v>
      </c>
      <c r="D11" s="76">
        <v>10.5</v>
      </c>
      <c r="E11" s="76">
        <v>14.7</v>
      </c>
      <c r="F11" s="76">
        <v>16.18</v>
      </c>
      <c r="G11" s="76">
        <v>16.52</v>
      </c>
      <c r="H11" s="76">
        <v>9.87</v>
      </c>
      <c r="I11" s="19">
        <v>20.21</v>
      </c>
      <c r="J11" s="19">
        <v>32.83</v>
      </c>
      <c r="K11" s="19">
        <v>29.25</v>
      </c>
      <c r="L11" s="19">
        <v>32.18</v>
      </c>
      <c r="M11" s="19">
        <v>18.43</v>
      </c>
      <c r="N11" s="31">
        <v>16.7</v>
      </c>
      <c r="O11" s="71">
        <f t="shared" si="0"/>
        <v>19.36916666666667</v>
      </c>
    </row>
    <row r="12" spans="1:15" ht="19.5" customHeight="1">
      <c r="A12" s="117" t="s">
        <v>38</v>
      </c>
      <c r="B12" s="118" t="s">
        <v>43</v>
      </c>
      <c r="C12" s="69">
        <v>14.05</v>
      </c>
      <c r="D12" s="76">
        <v>13.91</v>
      </c>
      <c r="E12" s="76">
        <v>25.11</v>
      </c>
      <c r="F12" s="76">
        <v>29.84</v>
      </c>
      <c r="G12" s="76">
        <v>29.23</v>
      </c>
      <c r="H12" s="76">
        <v>21.58</v>
      </c>
      <c r="I12" s="19">
        <v>26.07</v>
      </c>
      <c r="J12" s="19">
        <v>37.91</v>
      </c>
      <c r="K12" s="19">
        <v>16.51</v>
      </c>
      <c r="L12" s="19">
        <v>14.28</v>
      </c>
      <c r="M12" s="19">
        <v>14.61</v>
      </c>
      <c r="N12" s="31">
        <v>16.09</v>
      </c>
      <c r="O12" s="71">
        <f t="shared" si="0"/>
        <v>21.59916666666666</v>
      </c>
    </row>
    <row r="13" spans="1:15" ht="19.5" customHeight="1">
      <c r="A13" s="117" t="s">
        <v>38</v>
      </c>
      <c r="B13" s="118" t="s">
        <v>11</v>
      </c>
      <c r="C13" s="69">
        <v>17.38</v>
      </c>
      <c r="D13" s="76">
        <v>16.3</v>
      </c>
      <c r="E13" s="76">
        <v>15.95</v>
      </c>
      <c r="F13" s="76">
        <v>28.51</v>
      </c>
      <c r="G13" s="76">
        <v>38.48</v>
      </c>
      <c r="H13" s="76">
        <v>45.14</v>
      </c>
      <c r="I13" s="19">
        <v>19.8</v>
      </c>
      <c r="J13" s="19">
        <v>27.62</v>
      </c>
      <c r="K13" s="19">
        <v>21.99</v>
      </c>
      <c r="L13" s="19">
        <v>20.86</v>
      </c>
      <c r="M13" s="19">
        <v>19.29</v>
      </c>
      <c r="N13" s="31">
        <v>33.15</v>
      </c>
      <c r="O13" s="71">
        <f t="shared" si="0"/>
        <v>25.372500000000002</v>
      </c>
    </row>
    <row r="14" spans="1:15" ht="19.5" customHeight="1">
      <c r="A14" s="117" t="s">
        <v>39</v>
      </c>
      <c r="B14" s="118" t="s">
        <v>5</v>
      </c>
      <c r="C14" s="69">
        <v>22.5</v>
      </c>
      <c r="D14" s="76">
        <v>20.93</v>
      </c>
      <c r="E14" s="76">
        <v>22.88</v>
      </c>
      <c r="F14" s="76">
        <v>26.41</v>
      </c>
      <c r="G14" s="76">
        <v>24.03</v>
      </c>
      <c r="H14" s="76">
        <v>18.5</v>
      </c>
      <c r="I14" s="19">
        <v>26.35</v>
      </c>
      <c r="J14" s="19">
        <v>30.61</v>
      </c>
      <c r="K14" s="19">
        <v>24.35</v>
      </c>
      <c r="L14" s="19">
        <v>32.57</v>
      </c>
      <c r="M14" s="19">
        <v>29.75</v>
      </c>
      <c r="N14" s="31">
        <v>28.67</v>
      </c>
      <c r="O14" s="71">
        <f t="shared" si="0"/>
        <v>25.629166666666666</v>
      </c>
    </row>
    <row r="15" spans="1:15" ht="19.5" customHeight="1">
      <c r="A15" s="117" t="s">
        <v>39</v>
      </c>
      <c r="B15" s="118" t="s">
        <v>44</v>
      </c>
      <c r="C15" s="69">
        <v>19.75</v>
      </c>
      <c r="D15" s="76">
        <v>18.95</v>
      </c>
      <c r="E15" s="76">
        <v>28.72</v>
      </c>
      <c r="F15" s="76">
        <v>21.86</v>
      </c>
      <c r="G15" s="76">
        <v>21.21</v>
      </c>
      <c r="H15" s="76">
        <v>14.11</v>
      </c>
      <c r="I15" s="19">
        <v>18.59</v>
      </c>
      <c r="J15" s="19">
        <v>26.83</v>
      </c>
      <c r="K15" s="19">
        <v>21.7</v>
      </c>
      <c r="L15" s="19">
        <v>25.06</v>
      </c>
      <c r="M15" s="19">
        <v>22.96</v>
      </c>
      <c r="N15" s="31">
        <v>25.39</v>
      </c>
      <c r="O15" s="71">
        <f t="shared" si="0"/>
        <v>22.094166666666666</v>
      </c>
    </row>
    <row r="16" spans="1:15" ht="19.5" customHeight="1">
      <c r="A16" s="117" t="s">
        <v>39</v>
      </c>
      <c r="B16" s="118" t="s">
        <v>43</v>
      </c>
      <c r="C16" s="69">
        <v>8.25</v>
      </c>
      <c r="D16" s="76">
        <v>6.65</v>
      </c>
      <c r="E16" s="76">
        <v>9.74</v>
      </c>
      <c r="F16" s="76">
        <v>13.96</v>
      </c>
      <c r="G16" s="76">
        <v>14.78</v>
      </c>
      <c r="H16" s="76">
        <v>15.47</v>
      </c>
      <c r="I16" s="19">
        <v>15.56</v>
      </c>
      <c r="J16" s="19">
        <v>22.07</v>
      </c>
      <c r="K16" s="19">
        <v>25</v>
      </c>
      <c r="L16" s="19">
        <v>23.95</v>
      </c>
      <c r="M16" s="19">
        <v>14.07</v>
      </c>
      <c r="N16" s="31">
        <v>14.14</v>
      </c>
      <c r="O16" s="71">
        <f t="shared" si="0"/>
        <v>15.303333333333333</v>
      </c>
    </row>
    <row r="17" spans="1:15" ht="19.5" customHeight="1">
      <c r="A17" s="117" t="s">
        <v>39</v>
      </c>
      <c r="B17" s="118" t="s">
        <v>45</v>
      </c>
      <c r="C17" s="69">
        <v>9.87</v>
      </c>
      <c r="D17" s="76">
        <v>15.07</v>
      </c>
      <c r="E17" s="76">
        <v>21.27</v>
      </c>
      <c r="F17" s="76">
        <v>17.87</v>
      </c>
      <c r="G17" s="76">
        <v>18.73</v>
      </c>
      <c r="H17" s="76">
        <v>16.07</v>
      </c>
      <c r="I17" s="19">
        <v>18.73</v>
      </c>
      <c r="J17" s="19">
        <v>20.07</v>
      </c>
      <c r="K17" s="19">
        <v>21.33</v>
      </c>
      <c r="L17" s="19">
        <v>25</v>
      </c>
      <c r="M17" s="19">
        <v>33.14</v>
      </c>
      <c r="N17" s="31">
        <v>24.73</v>
      </c>
      <c r="O17" s="71">
        <f t="shared" si="0"/>
        <v>20.156666666666663</v>
      </c>
    </row>
    <row r="18" spans="1:15" ht="19.5" customHeight="1">
      <c r="A18" s="117" t="s">
        <v>39</v>
      </c>
      <c r="B18" s="118" t="s">
        <v>46</v>
      </c>
      <c r="C18" s="69">
        <v>49.42</v>
      </c>
      <c r="D18" s="76">
        <v>46.81</v>
      </c>
      <c r="E18" s="76">
        <v>41.38</v>
      </c>
      <c r="F18" s="76">
        <v>35.87</v>
      </c>
      <c r="G18" s="76">
        <v>50.65</v>
      </c>
      <c r="H18" s="76">
        <v>16.52</v>
      </c>
      <c r="I18" s="19">
        <v>52.58</v>
      </c>
      <c r="J18" s="19">
        <v>76.09</v>
      </c>
      <c r="K18" s="19">
        <v>79.68</v>
      </c>
      <c r="L18" s="19">
        <v>35.52</v>
      </c>
      <c r="M18" s="19">
        <v>23.99</v>
      </c>
      <c r="N18" s="31">
        <v>28.84</v>
      </c>
      <c r="O18" s="71">
        <f t="shared" si="0"/>
        <v>44.77916666666667</v>
      </c>
    </row>
    <row r="19" spans="1:15" ht="19.5" customHeight="1">
      <c r="A19" s="117" t="s">
        <v>40</v>
      </c>
      <c r="B19" s="118" t="s">
        <v>5</v>
      </c>
      <c r="C19" s="69">
        <v>19.49</v>
      </c>
      <c r="D19" s="76">
        <v>19.15</v>
      </c>
      <c r="E19" s="76">
        <v>17.75</v>
      </c>
      <c r="F19" s="76">
        <v>22.73</v>
      </c>
      <c r="G19" s="76">
        <v>24.05</v>
      </c>
      <c r="H19" s="76">
        <v>20.51</v>
      </c>
      <c r="I19" s="19">
        <v>26.29</v>
      </c>
      <c r="J19" s="19">
        <v>29.18</v>
      </c>
      <c r="K19" s="19">
        <v>23.68</v>
      </c>
      <c r="L19" s="19">
        <v>30.71</v>
      </c>
      <c r="M19" s="19">
        <v>23.57</v>
      </c>
      <c r="N19" s="31">
        <v>28.7</v>
      </c>
      <c r="O19" s="71">
        <f t="shared" si="0"/>
        <v>23.8175</v>
      </c>
    </row>
    <row r="20" spans="1:15" ht="19.5" customHeight="1">
      <c r="A20" s="117" t="s">
        <v>40</v>
      </c>
      <c r="B20" s="118" t="s">
        <v>44</v>
      </c>
      <c r="C20" s="69">
        <v>10.37</v>
      </c>
      <c r="D20" s="76">
        <v>9.35</v>
      </c>
      <c r="E20" s="76">
        <v>12.33</v>
      </c>
      <c r="F20" s="76">
        <v>12.12</v>
      </c>
      <c r="G20" s="76">
        <v>12.06</v>
      </c>
      <c r="H20" s="76">
        <v>12.88</v>
      </c>
      <c r="I20" s="19">
        <v>17.47</v>
      </c>
      <c r="J20" s="19">
        <v>21.38</v>
      </c>
      <c r="K20" s="19">
        <v>16.07</v>
      </c>
      <c r="L20" s="19">
        <v>17.43</v>
      </c>
      <c r="M20" s="19">
        <v>16.36</v>
      </c>
      <c r="N20" s="31">
        <v>18.83</v>
      </c>
      <c r="O20" s="71">
        <f t="shared" si="0"/>
        <v>14.720833333333331</v>
      </c>
    </row>
    <row r="21" spans="1:15" ht="19.5" customHeight="1">
      <c r="A21" s="117" t="s">
        <v>40</v>
      </c>
      <c r="B21" s="119" t="s">
        <v>47</v>
      </c>
      <c r="C21" s="69">
        <v>14.97</v>
      </c>
      <c r="D21" s="76">
        <v>13.86</v>
      </c>
      <c r="E21" s="76">
        <v>16.56</v>
      </c>
      <c r="F21" s="76">
        <v>17.51</v>
      </c>
      <c r="G21" s="76">
        <v>18.41</v>
      </c>
      <c r="H21" s="76">
        <v>21.22</v>
      </c>
      <c r="I21" s="19">
        <v>26.22</v>
      </c>
      <c r="J21" s="19">
        <v>32.89</v>
      </c>
      <c r="K21" s="19">
        <v>31.84</v>
      </c>
      <c r="L21" s="19">
        <v>19.78</v>
      </c>
      <c r="M21" s="19">
        <v>21.67</v>
      </c>
      <c r="N21" s="31">
        <v>33.89</v>
      </c>
      <c r="O21" s="71">
        <f t="shared" si="0"/>
        <v>22.401666666666667</v>
      </c>
    </row>
    <row r="22" spans="1:15" ht="19.5" customHeight="1">
      <c r="A22" s="117" t="s">
        <v>40</v>
      </c>
      <c r="B22" s="118" t="s">
        <v>43</v>
      </c>
      <c r="C22" s="69">
        <v>8.15</v>
      </c>
      <c r="D22" s="76">
        <v>9.4</v>
      </c>
      <c r="E22" s="76">
        <v>8.33</v>
      </c>
      <c r="F22" s="76">
        <v>11.91</v>
      </c>
      <c r="G22" s="76">
        <v>8.55</v>
      </c>
      <c r="H22" s="76">
        <v>5.33</v>
      </c>
      <c r="I22" s="19">
        <v>9.93</v>
      </c>
      <c r="J22" s="19">
        <v>12.02</v>
      </c>
      <c r="K22" s="19">
        <v>12.28</v>
      </c>
      <c r="L22" s="19">
        <v>13.36</v>
      </c>
      <c r="M22" s="19">
        <v>11.87</v>
      </c>
      <c r="N22" s="31">
        <v>9.67</v>
      </c>
      <c r="O22" s="71">
        <f t="shared" si="0"/>
        <v>10.066666666666668</v>
      </c>
    </row>
    <row r="23" spans="1:15" ht="19.5" customHeight="1">
      <c r="A23" s="117" t="s">
        <v>40</v>
      </c>
      <c r="B23" s="118" t="s">
        <v>46</v>
      </c>
      <c r="C23" s="69">
        <v>25.83</v>
      </c>
      <c r="D23" s="76">
        <v>17.78</v>
      </c>
      <c r="E23" s="76">
        <v>16.2</v>
      </c>
      <c r="F23" s="76">
        <v>21.2</v>
      </c>
      <c r="G23" s="76">
        <v>18.8</v>
      </c>
      <c r="H23" s="76">
        <v>26.2</v>
      </c>
      <c r="I23" s="19">
        <v>33.24</v>
      </c>
      <c r="J23" s="19">
        <v>36.3</v>
      </c>
      <c r="K23" s="19">
        <v>35.11</v>
      </c>
      <c r="L23" s="19">
        <v>33.24</v>
      </c>
      <c r="M23" s="19">
        <v>14.07</v>
      </c>
      <c r="N23" s="31">
        <v>17.59</v>
      </c>
      <c r="O23" s="71">
        <f t="shared" si="0"/>
        <v>24.63</v>
      </c>
    </row>
    <row r="24" spans="1:15" ht="19.5" customHeight="1">
      <c r="A24" s="117" t="s">
        <v>41</v>
      </c>
      <c r="B24" s="118" t="s">
        <v>5</v>
      </c>
      <c r="C24" s="70">
        <v>42.96</v>
      </c>
      <c r="D24" s="76">
        <v>30.9</v>
      </c>
      <c r="E24" s="76">
        <v>40.36</v>
      </c>
      <c r="F24" s="76">
        <v>28.68</v>
      </c>
      <c r="G24" s="76">
        <v>20.55</v>
      </c>
      <c r="H24" s="76">
        <v>22</v>
      </c>
      <c r="I24" s="19">
        <v>28.92</v>
      </c>
      <c r="J24" s="19">
        <v>33.69</v>
      </c>
      <c r="K24" s="19">
        <v>28.92</v>
      </c>
      <c r="L24" s="19">
        <v>33.93</v>
      </c>
      <c r="M24" s="19">
        <v>26.34</v>
      </c>
      <c r="N24" s="31">
        <v>30.34</v>
      </c>
      <c r="O24" s="71">
        <f t="shared" si="0"/>
        <v>30.632499999999997</v>
      </c>
    </row>
    <row r="25" spans="1:15" ht="19.5" customHeight="1">
      <c r="A25" s="117" t="s">
        <v>41</v>
      </c>
      <c r="B25" s="119" t="s">
        <v>47</v>
      </c>
      <c r="C25" s="70">
        <v>16.8</v>
      </c>
      <c r="D25" s="76">
        <v>18.4</v>
      </c>
      <c r="E25" s="76">
        <v>22.4</v>
      </c>
      <c r="F25" s="76">
        <v>21.33</v>
      </c>
      <c r="G25" s="76">
        <v>22.53</v>
      </c>
      <c r="H25" s="76">
        <v>20</v>
      </c>
      <c r="I25" s="19">
        <v>24</v>
      </c>
      <c r="J25" s="19">
        <v>30.4</v>
      </c>
      <c r="K25" s="19">
        <v>37.47</v>
      </c>
      <c r="L25" s="19">
        <v>48.67</v>
      </c>
      <c r="M25" s="19">
        <v>34.4</v>
      </c>
      <c r="N25" s="31">
        <v>32.13</v>
      </c>
      <c r="O25" s="71">
        <f t="shared" si="0"/>
        <v>27.377499999999998</v>
      </c>
    </row>
    <row r="26" spans="1:15" ht="19.5" customHeight="1">
      <c r="A26" s="117" t="s">
        <v>41</v>
      </c>
      <c r="B26" s="118" t="s">
        <v>44</v>
      </c>
      <c r="C26" s="70">
        <v>6.06</v>
      </c>
      <c r="D26" s="76">
        <v>6.14</v>
      </c>
      <c r="E26" s="76">
        <v>6.47</v>
      </c>
      <c r="F26" s="76">
        <v>8.8</v>
      </c>
      <c r="G26" s="76">
        <v>10.09</v>
      </c>
      <c r="H26" s="76">
        <v>16.06</v>
      </c>
      <c r="I26" s="19">
        <v>28.84</v>
      </c>
      <c r="J26" s="19">
        <v>38.47</v>
      </c>
      <c r="K26" s="19">
        <v>24.7</v>
      </c>
      <c r="L26" s="19">
        <v>16.99</v>
      </c>
      <c r="M26" s="19">
        <v>8.88</v>
      </c>
      <c r="N26" s="31">
        <v>11.24</v>
      </c>
      <c r="O26" s="71">
        <f t="shared" si="0"/>
        <v>15.228333333333333</v>
      </c>
    </row>
    <row r="27" spans="1:15" ht="19.5" customHeight="1">
      <c r="A27" s="117" t="s">
        <v>41</v>
      </c>
      <c r="B27" s="118" t="s">
        <v>43</v>
      </c>
      <c r="C27" s="70">
        <v>22.38</v>
      </c>
      <c r="D27" s="76">
        <v>23.81</v>
      </c>
      <c r="E27" s="76">
        <v>31.33</v>
      </c>
      <c r="F27" s="76">
        <v>26.48</v>
      </c>
      <c r="G27" s="76">
        <v>24.48</v>
      </c>
      <c r="H27" s="76">
        <v>21.24</v>
      </c>
      <c r="I27" s="19">
        <v>48.38</v>
      </c>
      <c r="J27" s="19">
        <v>39.9</v>
      </c>
      <c r="K27" s="19">
        <v>30.57</v>
      </c>
      <c r="L27" s="19">
        <v>27.05</v>
      </c>
      <c r="M27" s="19">
        <v>23.24</v>
      </c>
      <c r="N27" s="31">
        <v>4.67</v>
      </c>
      <c r="O27" s="71">
        <f t="shared" si="0"/>
        <v>26.960833333333337</v>
      </c>
    </row>
    <row r="28" spans="1:15" ht="19.5" customHeight="1">
      <c r="A28" s="117" t="s">
        <v>41</v>
      </c>
      <c r="B28" s="118" t="s">
        <v>7</v>
      </c>
      <c r="C28" s="70">
        <v>5.33</v>
      </c>
      <c r="D28" s="76">
        <v>5.1</v>
      </c>
      <c r="E28" s="76">
        <v>4.19</v>
      </c>
      <c r="F28" s="76">
        <v>5.43</v>
      </c>
      <c r="G28" s="76">
        <v>6.1</v>
      </c>
      <c r="H28" s="76">
        <v>3.2</v>
      </c>
      <c r="I28" s="19">
        <v>2.29</v>
      </c>
      <c r="J28" s="19">
        <v>5.14</v>
      </c>
      <c r="K28" s="19">
        <v>3.81</v>
      </c>
      <c r="L28" s="19">
        <v>4.48</v>
      </c>
      <c r="M28" s="19">
        <v>3.52</v>
      </c>
      <c r="N28" s="31">
        <v>2.1</v>
      </c>
      <c r="O28" s="71">
        <f t="shared" si="0"/>
        <v>4.224166666666666</v>
      </c>
    </row>
    <row r="29" spans="1:15" ht="19.5" customHeight="1">
      <c r="A29" s="117" t="s">
        <v>42</v>
      </c>
      <c r="B29" s="118" t="s">
        <v>44</v>
      </c>
      <c r="C29" s="70">
        <v>6.81</v>
      </c>
      <c r="D29" s="76">
        <v>5.87</v>
      </c>
      <c r="E29" s="76">
        <v>5.59</v>
      </c>
      <c r="F29" s="76">
        <v>9.95</v>
      </c>
      <c r="G29" s="76">
        <v>7.4</v>
      </c>
      <c r="H29" s="76">
        <v>7.65</v>
      </c>
      <c r="I29" s="19">
        <v>12.06</v>
      </c>
      <c r="J29" s="19">
        <v>21.27</v>
      </c>
      <c r="K29" s="19">
        <v>14.85</v>
      </c>
      <c r="L29" s="19">
        <v>12.94</v>
      </c>
      <c r="M29" s="19">
        <v>6.91</v>
      </c>
      <c r="N29" s="31">
        <v>12.6</v>
      </c>
      <c r="O29" s="71">
        <f t="shared" si="0"/>
        <v>10.324999999999998</v>
      </c>
    </row>
    <row r="30" spans="1:15" ht="19.5" customHeight="1">
      <c r="A30" s="117" t="s">
        <v>42</v>
      </c>
      <c r="B30" s="118" t="s">
        <v>5</v>
      </c>
      <c r="C30" s="70">
        <v>58.51</v>
      </c>
      <c r="D30" s="76">
        <v>65.4</v>
      </c>
      <c r="E30" s="76">
        <v>62.18</v>
      </c>
      <c r="F30" s="76">
        <v>71.38</v>
      </c>
      <c r="G30" s="76">
        <v>51.72</v>
      </c>
      <c r="H30" s="76">
        <v>40.23</v>
      </c>
      <c r="I30" s="19">
        <v>66.44</v>
      </c>
      <c r="J30" s="19">
        <v>68.51</v>
      </c>
      <c r="K30" s="19">
        <v>73.4</v>
      </c>
      <c r="L30" s="19">
        <v>81.03</v>
      </c>
      <c r="M30" s="19">
        <v>82.07</v>
      </c>
      <c r="N30" s="31">
        <v>74.6</v>
      </c>
      <c r="O30" s="71">
        <f t="shared" si="0"/>
        <v>66.28916666666667</v>
      </c>
    </row>
    <row r="31" spans="1:15" ht="19.5" customHeight="1">
      <c r="A31" s="117" t="s">
        <v>42</v>
      </c>
      <c r="B31" s="118" t="s">
        <v>43</v>
      </c>
      <c r="C31" s="70">
        <v>8.33</v>
      </c>
      <c r="D31" s="76">
        <v>10.08</v>
      </c>
      <c r="E31" s="76">
        <v>6.58</v>
      </c>
      <c r="F31" s="76">
        <v>6.75</v>
      </c>
      <c r="G31" s="76">
        <v>5.75</v>
      </c>
      <c r="H31" s="76">
        <v>5.67</v>
      </c>
      <c r="I31" s="19">
        <v>6.08</v>
      </c>
      <c r="J31" s="19">
        <v>7.17</v>
      </c>
      <c r="K31" s="19">
        <v>8.49</v>
      </c>
      <c r="L31" s="19">
        <v>10.67</v>
      </c>
      <c r="M31" s="19">
        <v>9.17</v>
      </c>
      <c r="N31" s="31">
        <v>10.75</v>
      </c>
      <c r="O31" s="71">
        <f t="shared" si="0"/>
        <v>7.9575000000000005</v>
      </c>
    </row>
    <row r="32" spans="1:15" ht="19.5" customHeight="1" thickBot="1">
      <c r="A32" s="120" t="s">
        <v>42</v>
      </c>
      <c r="B32" s="121" t="s">
        <v>44</v>
      </c>
      <c r="C32" s="72">
        <v>14.07</v>
      </c>
      <c r="D32" s="80">
        <v>7.04</v>
      </c>
      <c r="E32" s="80">
        <v>5.93</v>
      </c>
      <c r="F32" s="80">
        <v>11.11</v>
      </c>
      <c r="G32" s="80">
        <v>8.93</v>
      </c>
      <c r="H32" s="80">
        <v>9.26</v>
      </c>
      <c r="I32" s="107">
        <v>8.01</v>
      </c>
      <c r="J32" s="107">
        <v>11.85</v>
      </c>
      <c r="K32" s="107">
        <v>15.19</v>
      </c>
      <c r="L32" s="107">
        <v>19.63</v>
      </c>
      <c r="M32" s="107">
        <v>11.48</v>
      </c>
      <c r="N32" s="108">
        <v>22.96</v>
      </c>
      <c r="O32" s="73">
        <f t="shared" si="0"/>
        <v>12.121666666666664</v>
      </c>
    </row>
    <row r="33" spans="3:15" ht="12.75"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3:15" ht="12.75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4:15" ht="12.75"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4:15" ht="12.75"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4:15" ht="12.75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4:15" ht="12.75"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4:15" ht="12.75"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4:15" ht="12.75"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4:15" ht="12.75"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4:15" ht="12.75"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4:15" ht="12.75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4:15" ht="12.75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4:15" ht="12.75"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4:15" ht="12.75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4:15" ht="12.75"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4:15" ht="12.75"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4:15" ht="12.75"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4:15" ht="12.7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4:15" ht="12.75"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4:15" ht="12.75"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4:15" ht="12.75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4:15" ht="12.7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4:15" ht="12.7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4:15" ht="12.7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4:15" ht="12.7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4:15" ht="12.7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4:15" ht="12.75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4:15" ht="12.7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4:15" ht="12.75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4:15" ht="12.75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4:15" ht="12.75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4:15" ht="12.75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4:15" ht="12.75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4:15" ht="12.75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4:15" ht="12.75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4:15" ht="12.75"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4:15" ht="12.7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4:15" ht="12.7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4:15" ht="12.7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4:15" ht="12.7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4:15" ht="12.7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4:15" ht="12.7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4:15" ht="12.7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4:15" ht="12.7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4:15" ht="12.7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4:15" ht="12.7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4:15" ht="12.7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4:15" ht="12.75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4:15" ht="12.75"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4:15" ht="12.75"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4:15" ht="12.75"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4:15" ht="12.75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4:15" ht="12.7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4:15" ht="12.7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4:15" ht="12.7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4:15" ht="12.7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4:15" ht="12.7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4:15" ht="12.7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4:15" ht="12.7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4:15" ht="12.7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4:15" ht="12.7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4:15" ht="12.7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4:15" ht="12.7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4:15" ht="12.7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4:15" ht="12.7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4:15" ht="12.7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4:15" ht="12.7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4:15" ht="12.7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4:15" ht="12.7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4:15" ht="12.7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4:15" ht="12.7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4:15" ht="12.7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4:15" ht="12.7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4:15" ht="12.7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4:15" ht="12.7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4:15" ht="12.7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4:15" ht="12.7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4:15" ht="12.7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4:15" ht="12.7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4:15" ht="12.7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4:15" ht="12.7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4:15" ht="12.7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4:15" ht="12.7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4:15" ht="12.7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4:15" ht="12.7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4:15" ht="12.7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4:15" ht="12.7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4:15" ht="12.7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4:15" ht="12.7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4:15" ht="12.7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4:15" ht="12.7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4:15" ht="12.7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4:15" ht="12.7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4:15" ht="12.7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4:15" ht="12.7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4:15" ht="12.7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4:15" ht="12.7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4:15" ht="12.7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4:15" ht="12.7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4:15" ht="12.7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4:15" ht="12.7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4:15" ht="12.7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4:15" ht="12.7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4:15" ht="12.7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4:15" ht="12.7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4:15" ht="12.7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4:15" ht="12.7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</row>
    <row r="140" spans="4:15" ht="12.7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4:15" ht="12.7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4:15" ht="12.7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4:15" ht="12.7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</row>
    <row r="144" spans="4:15" ht="12.7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4:15" ht="12.7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</row>
    <row r="146" spans="4:15" ht="12.7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4:15" ht="12.7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4:15" ht="12.7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  <row r="149" spans="4:15" ht="12.7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4:15" ht="12.7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4:15" ht="12.7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4:15" ht="12.7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4:15" ht="12.7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4:15" ht="12.7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4:15" ht="12.7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4:15" ht="12.7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4:15" ht="12.7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4:15" ht="12.7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4:15" ht="12.7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4:15" ht="12.7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4:15" ht="12.7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4:15" ht="12.7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4:15" ht="12.7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4:15" ht="12.7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4:15" ht="12.7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4:15" ht="12.7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4:15" ht="12.7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4:15" ht="12.7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4:15" ht="12.7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4:15" ht="12.7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4:15" ht="12.7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4:15" ht="12.7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4:15" ht="12.7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4:15" ht="12.7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</row>
    <row r="175" spans="4:15" ht="12.7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4:15" ht="12.7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4:15" ht="12.7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4:15" ht="12.75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</row>
    <row r="179" spans="4:15" ht="12.75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</row>
    <row r="180" spans="4:15" ht="12.75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</row>
    <row r="181" spans="4:15" ht="12.75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</row>
    <row r="182" spans="4:15" ht="12.75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4:15" ht="12.75"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4:15" ht="12.75"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4:15" ht="12.75"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4:15" ht="12.75"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4:15" ht="12.75"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4:15" ht="12.75"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4:15" ht="12.75"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4:15" ht="12.75"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4:15" ht="12.75"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4:15" ht="12.75"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4:15" ht="12.75"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4:15" ht="12.75"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4:15" ht="12.75"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4:15" ht="12.75"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4:15" ht="12.75"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4:15" ht="12.75"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4:15" ht="12.75"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4:15" ht="12.75"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4:15" ht="12.75"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4:15" ht="12.75"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4:15" ht="12.75"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4:15" ht="12.75"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4:15" ht="12.75"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4:15" ht="12.75"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4:15" ht="12.75"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4:15" ht="12.75"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4:15" ht="12.75"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4:15" ht="12.75"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4:15" ht="12.75"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4:15" ht="12.75"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4:15" ht="12.75"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4:15" ht="12.75"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4:15" ht="12.75"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4:15" ht="12.75"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4:15" ht="12.75"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4:15" ht="12.75"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4:15" ht="12.75"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4:15" ht="12.75"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4:15" ht="12.75"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4:15" ht="12.75"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4:15" ht="12.75"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4:15" ht="12.75"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4:15" ht="12.75"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4:15" ht="12.75"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4:15" ht="12.75"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4:15" ht="12.75"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4:15" ht="12.75"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4:15" ht="12.75"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4:15" ht="12.75"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4:15" ht="12.75"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4:15" ht="12.75"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4:15" ht="12.75"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4:15" ht="12.75"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4:15" ht="12.75"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4:15" ht="12.75"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4:15" ht="12.75"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4:15" ht="12.75"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4:15" ht="12.75"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4:15" ht="12.75"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4:15" ht="12.75"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4:15" ht="12.75"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4:15" ht="12.75"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4:15" ht="12.75"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4:15" ht="12.75"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4:15" ht="12.75"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4:15" ht="12.75"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</sheetData>
  <mergeCells count="1">
    <mergeCell ref="C4:O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O246"/>
  <sheetViews>
    <sheetView workbookViewId="0" topLeftCell="A1">
      <selection activeCell="A4" sqref="A4"/>
    </sheetView>
  </sheetViews>
  <sheetFormatPr defaultColWidth="9.140625" defaultRowHeight="12.75"/>
  <cols>
    <col min="1" max="1" width="11.00390625" style="1" customWidth="1"/>
    <col min="2" max="2" width="12.28125" style="33" customWidth="1"/>
    <col min="3" max="14" width="6.00390625" style="1" customWidth="1"/>
    <col min="15" max="15" width="6.00390625" style="33" customWidth="1"/>
    <col min="16" max="16384" width="9.140625" style="1" customWidth="1"/>
  </cols>
  <sheetData>
    <row r="1" ht="18.75">
      <c r="A1" s="5" t="s">
        <v>339</v>
      </c>
    </row>
    <row r="2" ht="12.75">
      <c r="A2" s="4" t="s">
        <v>217</v>
      </c>
    </row>
    <row r="3" ht="9.75" customHeight="1" thickBot="1">
      <c r="A3" s="4"/>
    </row>
    <row r="4" spans="3:15" ht="13.5" thickBot="1">
      <c r="C4" s="280">
        <v>2007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94"/>
    </row>
    <row r="5" spans="1:15" ht="63.75" customHeight="1" thickBot="1">
      <c r="A5" s="53" t="s">
        <v>35</v>
      </c>
      <c r="B5" s="187" t="s">
        <v>36</v>
      </c>
      <c r="C5" s="56" t="s">
        <v>70</v>
      </c>
      <c r="D5" s="58" t="s">
        <v>90</v>
      </c>
      <c r="E5" s="58" t="s">
        <v>72</v>
      </c>
      <c r="F5" s="58" t="s">
        <v>73</v>
      </c>
      <c r="G5" s="58" t="s">
        <v>74</v>
      </c>
      <c r="H5" s="58" t="s">
        <v>75</v>
      </c>
      <c r="I5" s="58" t="s">
        <v>76</v>
      </c>
      <c r="J5" s="58" t="s">
        <v>77</v>
      </c>
      <c r="K5" s="58" t="s">
        <v>78</v>
      </c>
      <c r="L5" s="58" t="s">
        <v>79</v>
      </c>
      <c r="M5" s="58" t="s">
        <v>80</v>
      </c>
      <c r="N5" s="57" t="s">
        <v>81</v>
      </c>
      <c r="O5" s="57" t="s">
        <v>34</v>
      </c>
    </row>
    <row r="6" spans="1:15" ht="19.5" customHeight="1">
      <c r="A6" s="115" t="s">
        <v>37</v>
      </c>
      <c r="B6" s="116" t="s">
        <v>5</v>
      </c>
      <c r="C6" s="78">
        <v>29.35</v>
      </c>
      <c r="D6" s="79">
        <v>27.55</v>
      </c>
      <c r="E6" s="79">
        <v>36.63</v>
      </c>
      <c r="F6" s="79">
        <v>41.54</v>
      </c>
      <c r="G6" s="79">
        <v>39.96</v>
      </c>
      <c r="H6" s="79">
        <v>24.33</v>
      </c>
      <c r="I6" s="54">
        <v>36.27</v>
      </c>
      <c r="J6" s="54">
        <v>47.63</v>
      </c>
      <c r="K6" s="54">
        <v>44.88</v>
      </c>
      <c r="L6" s="54">
        <v>44.38</v>
      </c>
      <c r="M6" s="54">
        <v>38.03</v>
      </c>
      <c r="N6" s="59">
        <v>50.11</v>
      </c>
      <c r="O6" s="123">
        <f>(C6+D6+E6+F6+G6+H6+I6+J6+K6+L6+M6+N6)/12</f>
        <v>38.38833333333334</v>
      </c>
    </row>
    <row r="7" spans="1:15" ht="19.5" customHeight="1">
      <c r="A7" s="117" t="s">
        <v>37</v>
      </c>
      <c r="B7" s="118" t="s">
        <v>43</v>
      </c>
      <c r="C7" s="69">
        <v>27.56</v>
      </c>
      <c r="D7" s="76">
        <v>12.99</v>
      </c>
      <c r="E7" s="76">
        <v>20.84</v>
      </c>
      <c r="F7" s="76">
        <v>21.47</v>
      </c>
      <c r="G7" s="76">
        <v>20.89</v>
      </c>
      <c r="H7" s="76">
        <v>14.28</v>
      </c>
      <c r="I7" s="19">
        <v>20.17</v>
      </c>
      <c r="J7" s="19">
        <v>30.23</v>
      </c>
      <c r="K7" s="19">
        <v>18.85</v>
      </c>
      <c r="L7" s="19">
        <v>21.25</v>
      </c>
      <c r="M7" s="19">
        <v>25.54</v>
      </c>
      <c r="N7" s="60">
        <v>38.34</v>
      </c>
      <c r="O7" s="124">
        <f aca="true" t="shared" si="0" ref="O7:O32">(C7+D7+E7+F7+G7+H7+I7+J7+K7+L7+M7+N7)/12</f>
        <v>22.700833333333332</v>
      </c>
    </row>
    <row r="8" spans="1:15" ht="19.5" customHeight="1">
      <c r="A8" s="117" t="s">
        <v>37</v>
      </c>
      <c r="B8" s="118" t="s">
        <v>7</v>
      </c>
      <c r="C8" s="69">
        <v>6.76</v>
      </c>
      <c r="D8" s="76">
        <v>9.86</v>
      </c>
      <c r="E8" s="76">
        <v>8.51</v>
      </c>
      <c r="F8" s="76">
        <v>11.59</v>
      </c>
      <c r="G8" s="76">
        <v>8.98</v>
      </c>
      <c r="H8" s="76">
        <v>10.71</v>
      </c>
      <c r="I8" s="19">
        <v>12.27</v>
      </c>
      <c r="J8" s="19">
        <v>25.98</v>
      </c>
      <c r="K8" s="19">
        <v>17.86</v>
      </c>
      <c r="L8" s="19">
        <v>13.62</v>
      </c>
      <c r="M8" s="19">
        <v>6.49</v>
      </c>
      <c r="N8" s="60">
        <v>9.3</v>
      </c>
      <c r="O8" s="124">
        <f t="shared" si="0"/>
        <v>11.827500000000002</v>
      </c>
    </row>
    <row r="9" spans="1:15" ht="19.5" customHeight="1">
      <c r="A9" s="117" t="s">
        <v>37</v>
      </c>
      <c r="B9" s="118" t="s">
        <v>44</v>
      </c>
      <c r="C9" s="75">
        <v>57.45</v>
      </c>
      <c r="D9" s="77">
        <v>68.14</v>
      </c>
      <c r="E9" s="77">
        <v>37.81</v>
      </c>
      <c r="F9" s="77">
        <v>20.05</v>
      </c>
      <c r="G9" s="77">
        <v>30.69</v>
      </c>
      <c r="H9" s="77">
        <v>23.85</v>
      </c>
      <c r="I9" s="19">
        <v>37.09</v>
      </c>
      <c r="J9" s="19">
        <v>75.7</v>
      </c>
      <c r="K9" s="19">
        <v>39.31</v>
      </c>
      <c r="L9" s="19">
        <v>18.31</v>
      </c>
      <c r="M9" s="19">
        <v>20.66</v>
      </c>
      <c r="N9" s="60">
        <v>34.68</v>
      </c>
      <c r="O9" s="124">
        <f t="shared" si="0"/>
        <v>38.645</v>
      </c>
    </row>
    <row r="10" spans="1:15" ht="19.5" customHeight="1">
      <c r="A10" s="117" t="s">
        <v>38</v>
      </c>
      <c r="B10" s="118" t="s">
        <v>5</v>
      </c>
      <c r="C10" s="69">
        <v>34.49</v>
      </c>
      <c r="D10" s="76">
        <v>34.85</v>
      </c>
      <c r="E10" s="76">
        <v>36.24</v>
      </c>
      <c r="F10" s="76">
        <v>39.7</v>
      </c>
      <c r="G10" s="76">
        <v>33.4</v>
      </c>
      <c r="H10" s="76">
        <v>23.25</v>
      </c>
      <c r="I10" s="19">
        <v>28.97</v>
      </c>
      <c r="J10" s="19">
        <v>43.2</v>
      </c>
      <c r="K10" s="19">
        <v>35.44</v>
      </c>
      <c r="L10" s="19">
        <v>47.24</v>
      </c>
      <c r="M10" s="19">
        <v>30.61</v>
      </c>
      <c r="N10" s="60">
        <v>41.16</v>
      </c>
      <c r="O10" s="124">
        <f t="shared" si="0"/>
        <v>35.712500000000006</v>
      </c>
    </row>
    <row r="11" spans="1:15" ht="19.5" customHeight="1">
      <c r="A11" s="117" t="s">
        <v>38</v>
      </c>
      <c r="B11" s="118" t="s">
        <v>44</v>
      </c>
      <c r="C11" s="69">
        <v>14.53</v>
      </c>
      <c r="D11" s="76">
        <v>12.27</v>
      </c>
      <c r="E11" s="76">
        <v>13.66</v>
      </c>
      <c r="F11" s="76">
        <v>13.24</v>
      </c>
      <c r="G11" s="76">
        <v>14.31</v>
      </c>
      <c r="H11" s="76">
        <v>9.33</v>
      </c>
      <c r="I11" s="19">
        <v>21.48</v>
      </c>
      <c r="J11" s="19">
        <v>37.22</v>
      </c>
      <c r="K11" s="19">
        <v>30.61</v>
      </c>
      <c r="L11" s="19">
        <v>35.15</v>
      </c>
      <c r="M11" s="19">
        <v>15.06</v>
      </c>
      <c r="N11" s="60">
        <v>19.24</v>
      </c>
      <c r="O11" s="124">
        <f t="shared" si="0"/>
        <v>19.675</v>
      </c>
    </row>
    <row r="12" spans="1:15" ht="19.5" customHeight="1">
      <c r="A12" s="117" t="s">
        <v>38</v>
      </c>
      <c r="B12" s="118" t="s">
        <v>43</v>
      </c>
      <c r="C12" s="69">
        <v>16.35</v>
      </c>
      <c r="D12" s="76">
        <v>14.17</v>
      </c>
      <c r="E12" s="76">
        <v>30.98</v>
      </c>
      <c r="F12" s="76">
        <v>35.33</v>
      </c>
      <c r="G12" s="76">
        <v>36.1</v>
      </c>
      <c r="H12" s="76">
        <v>27.9</v>
      </c>
      <c r="I12" s="19">
        <v>36.95</v>
      </c>
      <c r="J12" s="19">
        <v>50.44</v>
      </c>
      <c r="K12" s="19">
        <v>19.94</v>
      </c>
      <c r="L12" s="19">
        <v>16.69</v>
      </c>
      <c r="M12" s="19">
        <v>13.14</v>
      </c>
      <c r="N12" s="60">
        <v>16.3</v>
      </c>
      <c r="O12" s="124">
        <f t="shared" si="0"/>
        <v>26.190833333333334</v>
      </c>
    </row>
    <row r="13" spans="1:15" ht="19.5" customHeight="1">
      <c r="A13" s="117" t="s">
        <v>38</v>
      </c>
      <c r="B13" s="118" t="s">
        <v>11</v>
      </c>
      <c r="C13" s="69">
        <v>22.41</v>
      </c>
      <c r="D13" s="76">
        <v>17.47</v>
      </c>
      <c r="E13" s="76">
        <v>20.04</v>
      </c>
      <c r="F13" s="76">
        <v>30.2</v>
      </c>
      <c r="G13" s="76">
        <v>38.56</v>
      </c>
      <c r="H13" s="76">
        <v>52.9</v>
      </c>
      <c r="I13" s="19">
        <v>28.95</v>
      </c>
      <c r="J13" s="19">
        <v>30.43</v>
      </c>
      <c r="K13" s="19">
        <v>23.31</v>
      </c>
      <c r="L13" s="19">
        <v>22.82</v>
      </c>
      <c r="M13" s="19">
        <v>24.83</v>
      </c>
      <c r="N13" s="60">
        <v>34.83</v>
      </c>
      <c r="O13" s="124">
        <f t="shared" si="0"/>
        <v>28.89583333333333</v>
      </c>
    </row>
    <row r="14" spans="1:15" ht="19.5" customHeight="1">
      <c r="A14" s="117" t="s">
        <v>39</v>
      </c>
      <c r="B14" s="116" t="s">
        <v>5</v>
      </c>
      <c r="C14" s="69">
        <v>28.82</v>
      </c>
      <c r="D14" s="76">
        <v>24.86</v>
      </c>
      <c r="E14" s="76">
        <v>29.03</v>
      </c>
      <c r="F14" s="76">
        <v>24.32</v>
      </c>
      <c r="G14" s="76">
        <v>28.34</v>
      </c>
      <c r="H14" s="76">
        <v>22.75</v>
      </c>
      <c r="I14" s="19">
        <v>36.35</v>
      </c>
      <c r="J14" s="19">
        <v>43.52</v>
      </c>
      <c r="K14" s="19">
        <v>33.08</v>
      </c>
      <c r="L14" s="19">
        <v>33.95</v>
      </c>
      <c r="M14" s="19">
        <v>30.77</v>
      </c>
      <c r="N14" s="60">
        <v>34.58</v>
      </c>
      <c r="O14" s="124">
        <f t="shared" si="0"/>
        <v>30.864166666666662</v>
      </c>
    </row>
    <row r="15" spans="1:15" ht="19.5" customHeight="1">
      <c r="A15" s="117" t="s">
        <v>39</v>
      </c>
      <c r="B15" s="118" t="s">
        <v>44</v>
      </c>
      <c r="C15" s="69">
        <v>19.89</v>
      </c>
      <c r="D15" s="76">
        <v>18.42</v>
      </c>
      <c r="E15" s="76">
        <v>28.74</v>
      </c>
      <c r="F15" s="76">
        <v>24.32</v>
      </c>
      <c r="G15" s="76">
        <v>21.69</v>
      </c>
      <c r="H15" s="76">
        <v>13.97</v>
      </c>
      <c r="I15" s="19">
        <v>19.78</v>
      </c>
      <c r="J15" s="19">
        <v>25.42</v>
      </c>
      <c r="K15" s="19">
        <v>24.01</v>
      </c>
      <c r="L15" s="19">
        <v>26.39</v>
      </c>
      <c r="M15" s="19">
        <v>26.5</v>
      </c>
      <c r="N15" s="60">
        <v>26.25</v>
      </c>
      <c r="O15" s="124">
        <f t="shared" si="0"/>
        <v>22.948333333333334</v>
      </c>
    </row>
    <row r="16" spans="1:15" ht="19.5" customHeight="1">
      <c r="A16" s="117" t="s">
        <v>39</v>
      </c>
      <c r="B16" s="118" t="s">
        <v>43</v>
      </c>
      <c r="C16" s="69">
        <v>9.34</v>
      </c>
      <c r="D16" s="76">
        <v>7.18</v>
      </c>
      <c r="E16" s="76">
        <v>9.78</v>
      </c>
      <c r="F16" s="76">
        <v>13.55</v>
      </c>
      <c r="G16" s="76">
        <v>14.4</v>
      </c>
      <c r="H16" s="76">
        <v>13.67</v>
      </c>
      <c r="I16" s="19">
        <v>27.22</v>
      </c>
      <c r="J16" s="19">
        <v>35.15</v>
      </c>
      <c r="K16" s="19">
        <v>39.44</v>
      </c>
      <c r="L16" s="19">
        <v>32.47</v>
      </c>
      <c r="M16" s="19">
        <v>17.73</v>
      </c>
      <c r="N16" s="60">
        <v>27.78</v>
      </c>
      <c r="O16" s="124">
        <f t="shared" si="0"/>
        <v>20.6425</v>
      </c>
    </row>
    <row r="17" spans="1:15" ht="19.5" customHeight="1">
      <c r="A17" s="117" t="s">
        <v>39</v>
      </c>
      <c r="B17" s="118" t="s">
        <v>45</v>
      </c>
      <c r="C17" s="69">
        <v>10.63</v>
      </c>
      <c r="D17" s="76">
        <v>14.18</v>
      </c>
      <c r="E17" s="76">
        <v>18.89</v>
      </c>
      <c r="F17" s="76">
        <v>14.87</v>
      </c>
      <c r="G17" s="76">
        <v>15.93</v>
      </c>
      <c r="H17" s="76">
        <v>15.19</v>
      </c>
      <c r="I17" s="19">
        <v>15.93</v>
      </c>
      <c r="J17" s="19">
        <v>18.1</v>
      </c>
      <c r="K17" s="19">
        <v>20.16</v>
      </c>
      <c r="L17" s="19">
        <v>21.22</v>
      </c>
      <c r="M17" s="19">
        <v>21.06</v>
      </c>
      <c r="N17" s="60">
        <v>22.28</v>
      </c>
      <c r="O17" s="124">
        <f t="shared" si="0"/>
        <v>17.37</v>
      </c>
    </row>
    <row r="18" spans="1:15" ht="19.5" customHeight="1">
      <c r="A18" s="117" t="s">
        <v>39</v>
      </c>
      <c r="B18" s="118" t="s">
        <v>46</v>
      </c>
      <c r="C18" s="69">
        <v>39.25</v>
      </c>
      <c r="D18" s="76">
        <v>31.21</v>
      </c>
      <c r="E18" s="76">
        <v>30.5</v>
      </c>
      <c r="F18" s="76">
        <v>22.25</v>
      </c>
      <c r="G18" s="76">
        <v>44.04</v>
      </c>
      <c r="H18" s="76">
        <v>26.25</v>
      </c>
      <c r="I18" s="19">
        <v>61.16</v>
      </c>
      <c r="J18" s="19">
        <v>81.25</v>
      </c>
      <c r="K18" s="19">
        <v>85.49</v>
      </c>
      <c r="L18" s="19">
        <v>39.13</v>
      </c>
      <c r="M18" s="19">
        <v>23.67</v>
      </c>
      <c r="N18" s="60">
        <v>28.38</v>
      </c>
      <c r="O18" s="124">
        <f t="shared" si="0"/>
        <v>42.715</v>
      </c>
    </row>
    <row r="19" spans="1:15" ht="19.5" customHeight="1">
      <c r="A19" s="117" t="s">
        <v>40</v>
      </c>
      <c r="B19" s="118" t="s">
        <v>5</v>
      </c>
      <c r="C19" s="69">
        <v>19.62</v>
      </c>
      <c r="D19" s="76">
        <v>15.36</v>
      </c>
      <c r="E19" s="76">
        <v>16.29</v>
      </c>
      <c r="F19" s="76">
        <v>22.45</v>
      </c>
      <c r="G19" s="76">
        <v>22.98</v>
      </c>
      <c r="H19" s="76">
        <v>17.28</v>
      </c>
      <c r="I19" s="19">
        <v>21.57</v>
      </c>
      <c r="J19" s="19">
        <v>26.18</v>
      </c>
      <c r="K19" s="19">
        <v>22.18</v>
      </c>
      <c r="L19" s="19">
        <v>27.79</v>
      </c>
      <c r="M19" s="19">
        <v>22.34</v>
      </c>
      <c r="N19" s="60">
        <v>27.71</v>
      </c>
      <c r="O19" s="124">
        <f t="shared" si="0"/>
        <v>21.8125</v>
      </c>
    </row>
    <row r="20" spans="1:15" ht="19.5" customHeight="1">
      <c r="A20" s="117" t="s">
        <v>40</v>
      </c>
      <c r="B20" s="118" t="s">
        <v>44</v>
      </c>
      <c r="C20" s="69">
        <v>10.17</v>
      </c>
      <c r="D20" s="76">
        <v>8.96</v>
      </c>
      <c r="E20" s="76">
        <v>12.62</v>
      </c>
      <c r="F20" s="76">
        <v>11.89</v>
      </c>
      <c r="G20" s="76">
        <v>11.94</v>
      </c>
      <c r="H20" s="76">
        <v>11.1</v>
      </c>
      <c r="I20" s="19">
        <v>16.83</v>
      </c>
      <c r="J20" s="19">
        <v>20.37</v>
      </c>
      <c r="K20" s="19">
        <v>14.34</v>
      </c>
      <c r="L20" s="19">
        <v>16.07</v>
      </c>
      <c r="M20" s="19">
        <v>14.86</v>
      </c>
      <c r="N20" s="60">
        <v>18.54</v>
      </c>
      <c r="O20" s="124">
        <f t="shared" si="0"/>
        <v>13.974166666666664</v>
      </c>
    </row>
    <row r="21" spans="1:15" ht="19.5" customHeight="1">
      <c r="A21" s="117" t="s">
        <v>40</v>
      </c>
      <c r="B21" s="119" t="s">
        <v>230</v>
      </c>
      <c r="C21" s="69">
        <v>13.25</v>
      </c>
      <c r="D21" s="76">
        <v>12.81</v>
      </c>
      <c r="E21" s="76">
        <v>16.14</v>
      </c>
      <c r="F21" s="76">
        <v>16.72</v>
      </c>
      <c r="G21" s="76">
        <v>15.1</v>
      </c>
      <c r="H21" s="76">
        <v>18.57</v>
      </c>
      <c r="I21" s="19">
        <v>34.96</v>
      </c>
      <c r="J21" s="19">
        <v>43.85</v>
      </c>
      <c r="K21" s="19">
        <v>42.52</v>
      </c>
      <c r="L21" s="19">
        <v>26.37</v>
      </c>
      <c r="M21" s="19">
        <v>28.89</v>
      </c>
      <c r="N21" s="60">
        <v>37.78</v>
      </c>
      <c r="O21" s="124">
        <f t="shared" si="0"/>
        <v>25.580000000000002</v>
      </c>
    </row>
    <row r="22" spans="1:15" ht="19.5" customHeight="1">
      <c r="A22" s="117" t="s">
        <v>40</v>
      </c>
      <c r="B22" s="118" t="s">
        <v>43</v>
      </c>
      <c r="C22" s="69">
        <v>8.96</v>
      </c>
      <c r="D22" s="76">
        <v>8.52</v>
      </c>
      <c r="E22" s="76">
        <v>7.06</v>
      </c>
      <c r="F22" s="76">
        <v>10.92</v>
      </c>
      <c r="G22" s="76">
        <v>7.92</v>
      </c>
      <c r="H22" s="76">
        <v>4.57</v>
      </c>
      <c r="I22" s="19">
        <v>8.35</v>
      </c>
      <c r="J22" s="19">
        <v>12.16</v>
      </c>
      <c r="K22" s="19">
        <v>10.42</v>
      </c>
      <c r="L22" s="19">
        <v>11.58</v>
      </c>
      <c r="M22" s="19">
        <v>10.33</v>
      </c>
      <c r="N22" s="60">
        <v>8.77</v>
      </c>
      <c r="O22" s="124">
        <f t="shared" si="0"/>
        <v>9.13</v>
      </c>
    </row>
    <row r="23" spans="1:15" ht="19.5" customHeight="1">
      <c r="A23" s="117" t="s">
        <v>40</v>
      </c>
      <c r="B23" s="118" t="s">
        <v>46</v>
      </c>
      <c r="C23" s="70">
        <v>16.5</v>
      </c>
      <c r="D23" s="76">
        <v>9.08</v>
      </c>
      <c r="E23" s="76">
        <v>9.46</v>
      </c>
      <c r="F23" s="76">
        <v>11.63</v>
      </c>
      <c r="G23" s="76">
        <v>19.67</v>
      </c>
      <c r="H23" s="76">
        <v>17.21</v>
      </c>
      <c r="I23" s="19">
        <v>25.08</v>
      </c>
      <c r="J23" s="19">
        <v>31.83</v>
      </c>
      <c r="K23" s="19">
        <v>23.46</v>
      </c>
      <c r="L23" s="19">
        <v>25.08</v>
      </c>
      <c r="M23" s="19">
        <v>9.13</v>
      </c>
      <c r="N23" s="60">
        <v>10.83</v>
      </c>
      <c r="O23" s="124">
        <f t="shared" si="0"/>
        <v>17.413333333333334</v>
      </c>
    </row>
    <row r="24" spans="1:15" ht="19.5" customHeight="1">
      <c r="A24" s="117" t="s">
        <v>41</v>
      </c>
      <c r="B24" s="118" t="s">
        <v>5</v>
      </c>
      <c r="C24" s="70">
        <v>46.75</v>
      </c>
      <c r="D24" s="76">
        <v>31.42</v>
      </c>
      <c r="E24" s="76">
        <v>44.72</v>
      </c>
      <c r="F24" s="76">
        <v>28.78</v>
      </c>
      <c r="G24" s="76">
        <v>18.81</v>
      </c>
      <c r="H24" s="76">
        <v>21.28</v>
      </c>
      <c r="I24" s="19">
        <v>28.74</v>
      </c>
      <c r="J24" s="19">
        <v>37.72</v>
      </c>
      <c r="K24" s="19">
        <v>27</v>
      </c>
      <c r="L24" s="19">
        <v>31.6</v>
      </c>
      <c r="M24" s="19">
        <v>25</v>
      </c>
      <c r="N24" s="60">
        <v>27.76</v>
      </c>
      <c r="O24" s="124">
        <f t="shared" si="0"/>
        <v>30.798333333333336</v>
      </c>
    </row>
    <row r="25" spans="1:15" ht="19.5" customHeight="1">
      <c r="A25" s="117" t="s">
        <v>41</v>
      </c>
      <c r="B25" s="119" t="s">
        <v>47</v>
      </c>
      <c r="C25" s="70">
        <v>16.5</v>
      </c>
      <c r="D25" s="76">
        <v>16.51</v>
      </c>
      <c r="E25" s="76">
        <v>21.92</v>
      </c>
      <c r="F25" s="76">
        <v>30.2</v>
      </c>
      <c r="G25" s="76">
        <v>37.5</v>
      </c>
      <c r="H25" s="76">
        <v>30</v>
      </c>
      <c r="I25" s="19">
        <v>33.5</v>
      </c>
      <c r="J25" s="19">
        <v>40.92</v>
      </c>
      <c r="K25" s="19">
        <v>43.42</v>
      </c>
      <c r="L25" s="19">
        <v>50.67</v>
      </c>
      <c r="M25" s="19">
        <v>43.33</v>
      </c>
      <c r="N25" s="60">
        <v>40.92</v>
      </c>
      <c r="O25" s="124">
        <f t="shared" si="0"/>
        <v>33.782500000000006</v>
      </c>
    </row>
    <row r="26" spans="1:15" ht="19.5" customHeight="1">
      <c r="A26" s="117" t="s">
        <v>41</v>
      </c>
      <c r="B26" s="118" t="s">
        <v>44</v>
      </c>
      <c r="C26" s="70">
        <v>8.84</v>
      </c>
      <c r="D26" s="76">
        <v>5.34</v>
      </c>
      <c r="E26" s="76">
        <v>5.88</v>
      </c>
      <c r="F26" s="76">
        <v>7.77</v>
      </c>
      <c r="G26" s="76">
        <v>10.14</v>
      </c>
      <c r="H26" s="76">
        <v>14.66</v>
      </c>
      <c r="I26" s="19">
        <v>29.34</v>
      </c>
      <c r="J26" s="19">
        <v>37.43</v>
      </c>
      <c r="K26" s="19">
        <v>21.43</v>
      </c>
      <c r="L26" s="19">
        <v>12.89</v>
      </c>
      <c r="M26" s="19">
        <v>7.61</v>
      </c>
      <c r="N26" s="60">
        <v>9.48</v>
      </c>
      <c r="O26" s="124">
        <f t="shared" si="0"/>
        <v>14.234166666666669</v>
      </c>
    </row>
    <row r="27" spans="1:15" ht="19.5" customHeight="1">
      <c r="A27" s="117" t="s">
        <v>41</v>
      </c>
      <c r="B27" s="118" t="s">
        <v>43</v>
      </c>
      <c r="C27" s="70">
        <v>23.86</v>
      </c>
      <c r="D27" s="76">
        <v>18.13</v>
      </c>
      <c r="E27" s="76">
        <v>27.37</v>
      </c>
      <c r="F27" s="76">
        <v>28.89</v>
      </c>
      <c r="G27" s="76">
        <v>22.11</v>
      </c>
      <c r="H27" s="76">
        <v>18.42</v>
      </c>
      <c r="I27" s="19">
        <v>46.26</v>
      </c>
      <c r="J27" s="19">
        <v>38.25</v>
      </c>
      <c r="K27" s="19">
        <v>32.63</v>
      </c>
      <c r="L27" s="19">
        <v>30.53</v>
      </c>
      <c r="M27" s="19">
        <v>26.2</v>
      </c>
      <c r="N27" s="60">
        <v>7.25</v>
      </c>
      <c r="O27" s="124">
        <f t="shared" si="0"/>
        <v>26.65833333333333</v>
      </c>
    </row>
    <row r="28" spans="1:15" ht="19.5" customHeight="1">
      <c r="A28" s="117" t="s">
        <v>41</v>
      </c>
      <c r="B28" s="118" t="s">
        <v>7</v>
      </c>
      <c r="C28" s="70">
        <v>6.94</v>
      </c>
      <c r="D28" s="76">
        <v>4.16</v>
      </c>
      <c r="E28" s="76">
        <v>6.94</v>
      </c>
      <c r="F28" s="76">
        <v>5.33</v>
      </c>
      <c r="G28" s="76">
        <v>7.94</v>
      </c>
      <c r="H28" s="76">
        <v>3.75</v>
      </c>
      <c r="I28" s="19">
        <v>2.28</v>
      </c>
      <c r="J28" s="19">
        <v>4.5</v>
      </c>
      <c r="K28" s="19">
        <v>3.89</v>
      </c>
      <c r="L28" s="19">
        <v>3.97</v>
      </c>
      <c r="M28" s="19">
        <v>3.28</v>
      </c>
      <c r="N28" s="60">
        <v>2</v>
      </c>
      <c r="O28" s="124">
        <f t="shared" si="0"/>
        <v>4.581666666666667</v>
      </c>
    </row>
    <row r="29" spans="1:15" ht="19.5" customHeight="1">
      <c r="A29" s="117" t="s">
        <v>42</v>
      </c>
      <c r="B29" s="118" t="s">
        <v>44</v>
      </c>
      <c r="C29" s="70">
        <v>7.47</v>
      </c>
      <c r="D29" s="76">
        <v>6.2</v>
      </c>
      <c r="E29" s="76">
        <v>6.3</v>
      </c>
      <c r="F29" s="76">
        <v>11.63</v>
      </c>
      <c r="G29" s="76">
        <v>7.53</v>
      </c>
      <c r="H29" s="76">
        <v>7.8</v>
      </c>
      <c r="I29" s="19">
        <v>14.47</v>
      </c>
      <c r="J29" s="19">
        <v>25.57</v>
      </c>
      <c r="K29" s="19">
        <v>16.63</v>
      </c>
      <c r="L29" s="19">
        <v>12.37</v>
      </c>
      <c r="M29" s="19">
        <v>6.03</v>
      </c>
      <c r="N29" s="60">
        <v>15.9</v>
      </c>
      <c r="O29" s="124">
        <f t="shared" si="0"/>
        <v>11.491666666666667</v>
      </c>
    </row>
    <row r="30" spans="1:15" ht="19.5" customHeight="1">
      <c r="A30" s="117" t="s">
        <v>42</v>
      </c>
      <c r="B30" s="118" t="s">
        <v>5</v>
      </c>
      <c r="C30" s="70">
        <v>31.09</v>
      </c>
      <c r="D30" s="76">
        <v>31.77</v>
      </c>
      <c r="E30" s="76">
        <v>31.98</v>
      </c>
      <c r="F30" s="76">
        <v>36.56</v>
      </c>
      <c r="G30" s="76">
        <v>37.55</v>
      </c>
      <c r="H30" s="76">
        <v>25.83</v>
      </c>
      <c r="I30" s="19">
        <v>32.34</v>
      </c>
      <c r="J30" s="19">
        <v>36.67</v>
      </c>
      <c r="K30" s="19">
        <v>41.51</v>
      </c>
      <c r="L30" s="19">
        <v>43.13</v>
      </c>
      <c r="M30" s="19">
        <v>44.48</v>
      </c>
      <c r="N30" s="60">
        <v>45.47</v>
      </c>
      <c r="O30" s="124">
        <f t="shared" si="0"/>
        <v>36.531666666666666</v>
      </c>
    </row>
    <row r="31" spans="1:15" ht="19.5" customHeight="1">
      <c r="A31" s="117" t="s">
        <v>42</v>
      </c>
      <c r="B31" s="118" t="s">
        <v>43</v>
      </c>
      <c r="C31" s="70">
        <v>9.11</v>
      </c>
      <c r="D31" s="76">
        <v>7.6</v>
      </c>
      <c r="E31" s="76">
        <v>4.84</v>
      </c>
      <c r="F31" s="76">
        <v>5.31</v>
      </c>
      <c r="G31" s="76">
        <v>5.05</v>
      </c>
      <c r="H31" s="76">
        <v>4.64</v>
      </c>
      <c r="I31" s="19">
        <v>4.79</v>
      </c>
      <c r="J31" s="19">
        <v>5.68</v>
      </c>
      <c r="K31" s="19">
        <v>6.41</v>
      </c>
      <c r="L31" s="19">
        <v>7.92</v>
      </c>
      <c r="M31" s="19">
        <v>7.34</v>
      </c>
      <c r="N31" s="60">
        <v>8.49</v>
      </c>
      <c r="O31" s="124">
        <f t="shared" si="0"/>
        <v>6.431666666666666</v>
      </c>
    </row>
    <row r="32" spans="1:15" ht="19.5" customHeight="1" thickBot="1">
      <c r="A32" s="120" t="s">
        <v>42</v>
      </c>
      <c r="B32" s="121" t="s">
        <v>44</v>
      </c>
      <c r="C32" s="72">
        <v>10.56</v>
      </c>
      <c r="D32" s="80">
        <v>5.74</v>
      </c>
      <c r="E32" s="80">
        <v>5</v>
      </c>
      <c r="F32" s="80">
        <v>8.33</v>
      </c>
      <c r="G32" s="80">
        <v>8.81</v>
      </c>
      <c r="H32" s="80">
        <v>8.45</v>
      </c>
      <c r="I32" s="107">
        <v>5.37</v>
      </c>
      <c r="J32" s="107">
        <v>7.22</v>
      </c>
      <c r="K32" s="107">
        <v>9.81</v>
      </c>
      <c r="L32" s="107">
        <v>12.59</v>
      </c>
      <c r="M32" s="107">
        <v>8.89</v>
      </c>
      <c r="N32" s="122">
        <v>13.7</v>
      </c>
      <c r="O32" s="125">
        <f t="shared" si="0"/>
        <v>8.705833333333333</v>
      </c>
    </row>
    <row r="33" spans="4:15" ht="12.75"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26"/>
    </row>
    <row r="34" spans="4:15" ht="12.75"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126"/>
    </row>
    <row r="35" spans="4:15" ht="12.75"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126"/>
    </row>
    <row r="36" spans="4:15" ht="12.75"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126"/>
    </row>
    <row r="37" spans="4:15" ht="12.75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26"/>
    </row>
    <row r="38" spans="4:15" ht="12.75"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126"/>
    </row>
    <row r="39" spans="4:15" ht="12.75"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126"/>
    </row>
    <row r="40" spans="4:15" ht="12.75"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126"/>
    </row>
    <row r="41" spans="4:15" ht="12.75"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126"/>
    </row>
    <row r="42" spans="4:15" ht="12.75"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126"/>
    </row>
    <row r="43" spans="4:15" ht="12.75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126"/>
    </row>
    <row r="44" spans="4:15" ht="12.75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126"/>
    </row>
    <row r="45" spans="4:15" ht="12.75"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126"/>
    </row>
    <row r="46" spans="4:15" ht="12.75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126"/>
    </row>
    <row r="47" spans="4:15" ht="12.75"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126"/>
    </row>
    <row r="48" spans="4:15" ht="12.75"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26"/>
    </row>
    <row r="49" spans="4:15" ht="12.75"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126"/>
    </row>
    <row r="50" spans="4:15" ht="12.7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126"/>
    </row>
    <row r="51" spans="4:15" ht="12.75"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126"/>
    </row>
    <row r="52" spans="4:15" ht="12.75"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126"/>
    </row>
    <row r="53" spans="4:15" ht="12.75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126"/>
    </row>
    <row r="54" spans="4:15" ht="12.7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126"/>
    </row>
    <row r="55" spans="4:15" ht="12.7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126"/>
    </row>
    <row r="56" spans="4:15" ht="12.7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126"/>
    </row>
    <row r="57" spans="4:15" ht="12.7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126"/>
    </row>
    <row r="58" spans="4:15" ht="12.7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126"/>
    </row>
    <row r="59" spans="4:15" ht="12.75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126"/>
    </row>
    <row r="60" spans="4:15" ht="12.7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126"/>
    </row>
    <row r="61" spans="4:15" ht="12.75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126"/>
    </row>
    <row r="62" spans="4:15" ht="12.75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126"/>
    </row>
    <row r="63" spans="4:15" ht="12.75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126"/>
    </row>
    <row r="64" spans="4:15" ht="12.75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126"/>
    </row>
    <row r="65" spans="4:15" ht="12.75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126"/>
    </row>
    <row r="66" spans="4:15" ht="12.75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126"/>
    </row>
    <row r="67" spans="4:15" ht="12.75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126"/>
    </row>
    <row r="68" spans="4:15" ht="12.75"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126"/>
    </row>
    <row r="69" spans="4:15" ht="12.7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126"/>
    </row>
    <row r="70" spans="4:15" ht="12.7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126"/>
    </row>
    <row r="71" spans="4:15" ht="12.7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126"/>
    </row>
    <row r="72" spans="4:15" ht="12.7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126"/>
    </row>
    <row r="73" spans="4:15" ht="12.7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126"/>
    </row>
    <row r="74" spans="4:15" ht="12.7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126"/>
    </row>
    <row r="75" spans="4:15" ht="12.7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126"/>
    </row>
    <row r="76" spans="4:15" ht="12.7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126"/>
    </row>
    <row r="77" spans="4:15" ht="12.7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126"/>
    </row>
    <row r="78" spans="4:15" ht="12.7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126"/>
    </row>
    <row r="79" spans="4:15" ht="12.7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126"/>
    </row>
    <row r="80" spans="4:15" ht="12.75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126"/>
    </row>
    <row r="81" spans="4:15" ht="12.75"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26"/>
    </row>
    <row r="82" spans="4:15" ht="12.75"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126"/>
    </row>
    <row r="83" spans="4:15" ht="12.75"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126"/>
    </row>
    <row r="84" spans="4:15" ht="12.75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126"/>
    </row>
    <row r="85" spans="4:15" ht="12.7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126"/>
    </row>
    <row r="86" spans="4:15" ht="12.7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126"/>
    </row>
    <row r="87" spans="4:15" ht="12.7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126"/>
    </row>
    <row r="88" spans="4:15" ht="12.7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126"/>
    </row>
    <row r="89" spans="4:15" ht="12.7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126"/>
    </row>
    <row r="90" spans="4:15" ht="12.7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126"/>
    </row>
    <row r="91" spans="4:15" ht="12.7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126"/>
    </row>
    <row r="92" spans="4:15" ht="12.7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126"/>
    </row>
    <row r="93" spans="4:15" ht="12.7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126"/>
    </row>
    <row r="94" spans="4:15" ht="12.7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126"/>
    </row>
    <row r="95" spans="4:15" ht="12.7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126"/>
    </row>
    <row r="96" spans="4:15" ht="12.7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126"/>
    </row>
    <row r="97" spans="4:15" ht="12.7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126"/>
    </row>
    <row r="98" spans="4:15" ht="12.7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126"/>
    </row>
    <row r="99" spans="4:15" ht="12.7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126"/>
    </row>
    <row r="100" spans="4:15" ht="12.7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126"/>
    </row>
    <row r="101" spans="4:15" ht="12.7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126"/>
    </row>
    <row r="102" spans="4:15" ht="12.7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126"/>
    </row>
    <row r="103" spans="4:15" ht="12.7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126"/>
    </row>
    <row r="104" spans="4:15" ht="12.7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126"/>
    </row>
    <row r="105" spans="4:15" ht="12.7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126"/>
    </row>
    <row r="106" spans="4:15" ht="12.7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126"/>
    </row>
    <row r="107" spans="4:15" ht="12.7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126"/>
    </row>
    <row r="108" spans="4:15" ht="12.7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126"/>
    </row>
    <row r="109" spans="4:15" ht="12.7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126"/>
    </row>
    <row r="110" spans="4:15" ht="12.7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126"/>
    </row>
    <row r="111" spans="4:15" ht="12.7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126"/>
    </row>
    <row r="112" spans="4:15" ht="12.7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126"/>
    </row>
    <row r="113" spans="4:15" ht="12.7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126"/>
    </row>
    <row r="114" spans="4:15" ht="12.7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126"/>
    </row>
    <row r="115" spans="4:15" ht="12.7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126"/>
    </row>
    <row r="116" spans="4:15" ht="12.7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126"/>
    </row>
    <row r="117" spans="4:15" ht="12.7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126"/>
    </row>
    <row r="118" spans="4:15" ht="12.7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126"/>
    </row>
    <row r="119" spans="4:15" ht="12.7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126"/>
    </row>
    <row r="120" spans="4:15" ht="12.7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126"/>
    </row>
    <row r="121" spans="4:15" ht="12.7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126"/>
    </row>
    <row r="122" spans="4:15" ht="12.7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126"/>
    </row>
    <row r="123" spans="4:15" ht="12.7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126"/>
    </row>
    <row r="124" spans="4:15" ht="12.7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126"/>
    </row>
    <row r="125" spans="4:15" ht="12.7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126"/>
    </row>
    <row r="126" spans="4:15" ht="12.7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126"/>
    </row>
    <row r="127" spans="4:15" ht="12.7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126"/>
    </row>
    <row r="128" spans="4:15" ht="12.7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126"/>
    </row>
    <row r="129" spans="4:15" ht="12.7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126"/>
    </row>
    <row r="130" spans="4:15" ht="12.7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126"/>
    </row>
    <row r="131" spans="4:15" ht="12.7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126"/>
    </row>
    <row r="132" spans="4:15" ht="12.7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126"/>
    </row>
    <row r="133" spans="4:15" ht="12.7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126"/>
    </row>
    <row r="134" spans="4:15" ht="12.7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126"/>
    </row>
    <row r="135" spans="4:15" ht="12.7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126"/>
    </row>
    <row r="136" spans="4:15" ht="12.7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126"/>
    </row>
    <row r="137" spans="4:15" ht="12.7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126"/>
    </row>
    <row r="138" spans="4:15" ht="12.7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126"/>
    </row>
    <row r="139" spans="4:15" ht="12.7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126"/>
    </row>
    <row r="140" spans="4:15" ht="12.7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126"/>
    </row>
    <row r="141" spans="4:15" ht="12.7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126"/>
    </row>
    <row r="142" spans="4:15" ht="12.7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126"/>
    </row>
    <row r="143" spans="4:15" ht="12.7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126"/>
    </row>
    <row r="144" spans="4:15" ht="12.7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126"/>
    </row>
    <row r="145" spans="4:15" ht="12.7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126"/>
    </row>
    <row r="146" spans="4:15" ht="12.7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126"/>
    </row>
    <row r="147" spans="4:15" ht="12.7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126"/>
    </row>
    <row r="148" spans="4:15" ht="12.7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126"/>
    </row>
    <row r="149" spans="4:15" ht="12.7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126"/>
    </row>
    <row r="150" spans="4:15" ht="12.7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126"/>
    </row>
    <row r="151" spans="4:15" ht="12.7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126"/>
    </row>
    <row r="152" spans="4:15" ht="12.7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126"/>
    </row>
    <row r="153" spans="4:15" ht="12.7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126"/>
    </row>
    <row r="154" spans="4:15" ht="12.7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126"/>
    </row>
    <row r="155" spans="4:15" ht="12.7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126"/>
    </row>
    <row r="156" spans="4:15" ht="12.7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126"/>
    </row>
    <row r="157" spans="4:15" ht="12.7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126"/>
    </row>
    <row r="158" spans="4:15" ht="12.7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126"/>
    </row>
    <row r="159" spans="4:15" ht="12.7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126"/>
    </row>
    <row r="160" spans="4:15" ht="12.7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126"/>
    </row>
    <row r="161" spans="4:15" ht="12.7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126"/>
    </row>
    <row r="162" spans="4:15" ht="12.7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126"/>
    </row>
    <row r="163" spans="4:15" ht="12.7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126"/>
    </row>
    <row r="164" spans="4:15" ht="12.7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126"/>
    </row>
    <row r="165" spans="4:15" ht="12.7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126"/>
    </row>
    <row r="166" spans="4:15" ht="12.7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126"/>
    </row>
    <row r="167" spans="4:15" ht="12.7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126"/>
    </row>
    <row r="168" spans="4:15" ht="12.7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26"/>
    </row>
    <row r="169" spans="4:15" ht="12.7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126"/>
    </row>
    <row r="170" spans="4:15" ht="12.7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126"/>
    </row>
    <row r="171" spans="4:15" ht="12.7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126"/>
    </row>
    <row r="172" spans="4:15" ht="12.7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126"/>
    </row>
    <row r="173" spans="4:15" ht="12.7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126"/>
    </row>
    <row r="174" spans="4:15" ht="12.7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126"/>
    </row>
    <row r="175" spans="4:15" ht="12.7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126"/>
    </row>
    <row r="176" spans="4:15" ht="12.7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126"/>
    </row>
    <row r="177" spans="4:15" ht="12.7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126"/>
    </row>
    <row r="178" spans="4:15" ht="12.75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126"/>
    </row>
    <row r="179" spans="4:15" ht="12.75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126"/>
    </row>
    <row r="180" spans="4:15" ht="12.75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126"/>
    </row>
    <row r="181" spans="4:15" ht="12.75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126"/>
    </row>
    <row r="182" spans="4:15" ht="12.75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126"/>
    </row>
    <row r="183" spans="4:15" ht="12.75"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126"/>
    </row>
    <row r="184" spans="4:15" ht="12.75"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126"/>
    </row>
    <row r="185" spans="4:15" ht="12.75"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126"/>
    </row>
    <row r="186" spans="4:15" ht="12.75"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126"/>
    </row>
    <row r="187" spans="4:15" ht="12.75"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126"/>
    </row>
    <row r="188" spans="4:15" ht="12.75"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126"/>
    </row>
    <row r="189" spans="4:15" ht="12.75"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126"/>
    </row>
    <row r="190" spans="4:15" ht="12.75"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126"/>
    </row>
    <row r="191" spans="4:15" ht="12.75"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126"/>
    </row>
    <row r="192" spans="4:15" ht="12.75"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126"/>
    </row>
    <row r="193" spans="4:15" ht="12.75"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126"/>
    </row>
    <row r="194" spans="4:15" ht="12.75"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126"/>
    </row>
    <row r="195" spans="4:15" ht="12.75"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126"/>
    </row>
    <row r="196" spans="4:15" ht="12.75"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126"/>
    </row>
    <row r="197" spans="4:15" ht="12.75"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126"/>
    </row>
    <row r="198" spans="4:15" ht="12.75"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126"/>
    </row>
    <row r="199" spans="4:15" ht="12.75"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126"/>
    </row>
    <row r="200" spans="4:15" ht="12.75"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126"/>
    </row>
    <row r="201" spans="4:15" ht="12.75"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126"/>
    </row>
    <row r="202" spans="4:15" ht="12.75"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126"/>
    </row>
    <row r="203" spans="4:15" ht="12.75"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126"/>
    </row>
    <row r="204" spans="4:15" ht="12.75"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126"/>
    </row>
    <row r="205" spans="4:15" ht="12.75"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126"/>
    </row>
    <row r="206" spans="4:15" ht="12.75"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126"/>
    </row>
    <row r="207" spans="4:15" ht="12.75"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126"/>
    </row>
    <row r="208" spans="4:15" ht="12.75"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126"/>
    </row>
    <row r="209" spans="4:15" ht="12.75"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126"/>
    </row>
    <row r="210" spans="4:15" ht="12.75"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126"/>
    </row>
    <row r="211" spans="4:15" ht="12.75"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126"/>
    </row>
    <row r="212" spans="4:15" ht="12.75"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126"/>
    </row>
    <row r="213" spans="4:15" ht="12.75"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126"/>
    </row>
    <row r="214" spans="4:15" ht="12.75"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126"/>
    </row>
    <row r="215" spans="4:15" ht="12.75"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126"/>
    </row>
    <row r="216" spans="4:15" ht="12.75"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126"/>
    </row>
    <row r="217" spans="4:15" ht="12.75"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126"/>
    </row>
    <row r="218" spans="4:15" ht="12.75"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126"/>
    </row>
    <row r="219" spans="4:15" ht="12.75"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126"/>
    </row>
    <row r="220" spans="4:15" ht="12.75"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126"/>
    </row>
    <row r="221" spans="4:15" ht="12.75"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126"/>
    </row>
    <row r="222" spans="4:15" ht="12.75"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126"/>
    </row>
    <row r="223" spans="4:15" ht="12.75"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126"/>
    </row>
    <row r="224" spans="4:15" ht="12.75"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126"/>
    </row>
    <row r="225" spans="4:15" ht="12.75"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126"/>
    </row>
    <row r="226" spans="4:15" ht="12.75"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126"/>
    </row>
    <row r="227" spans="4:15" ht="12.75"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126"/>
    </row>
    <row r="228" spans="4:15" ht="12.75"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126"/>
    </row>
    <row r="229" spans="4:15" ht="12.75"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126"/>
    </row>
    <row r="230" spans="4:15" ht="12.75"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126"/>
    </row>
    <row r="231" spans="4:15" ht="12.75"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126"/>
    </row>
    <row r="232" spans="4:15" ht="12.75"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126"/>
    </row>
    <row r="233" spans="4:15" ht="12.75"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126"/>
    </row>
    <row r="234" spans="4:15" ht="12.75"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126"/>
    </row>
    <row r="235" spans="4:15" ht="12.75"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126"/>
    </row>
    <row r="236" spans="4:15" ht="12.75"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126"/>
    </row>
    <row r="237" spans="4:15" ht="12.75"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126"/>
    </row>
    <row r="238" spans="4:15" ht="12.75"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126"/>
    </row>
    <row r="239" spans="4:15" ht="12.75"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126"/>
    </row>
    <row r="240" spans="4:15" ht="12.75"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126"/>
    </row>
    <row r="241" spans="4:15" ht="12.75"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126"/>
    </row>
    <row r="242" spans="4:15" ht="12.75"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126"/>
    </row>
    <row r="243" spans="4:15" ht="12.75"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126"/>
    </row>
    <row r="244" spans="4:15" ht="12.75"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126"/>
    </row>
    <row r="245" spans="4:15" ht="12.75"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126"/>
    </row>
    <row r="246" spans="4:15" ht="12.75"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126"/>
    </row>
  </sheetData>
  <mergeCells count="1">
    <mergeCell ref="C4:O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B3" sqref="B3"/>
    </sheetView>
  </sheetViews>
  <sheetFormatPr defaultColWidth="9.140625" defaultRowHeight="12.75"/>
  <cols>
    <col min="1" max="1" width="19.7109375" style="1" customWidth="1"/>
    <col min="2" max="2" width="17.7109375" style="1" customWidth="1"/>
    <col min="3" max="5" width="21.00390625" style="1" customWidth="1"/>
    <col min="6" max="16384" width="9.140625" style="1" customWidth="1"/>
  </cols>
  <sheetData>
    <row r="1" ht="18.75">
      <c r="A1" s="109" t="s">
        <v>340</v>
      </c>
    </row>
    <row r="2" ht="12.75">
      <c r="A2" s="4" t="s">
        <v>217</v>
      </c>
    </row>
    <row r="3" ht="12.75">
      <c r="A3" s="1" t="s">
        <v>313</v>
      </c>
    </row>
    <row r="4" ht="9.75" customHeight="1" thickBot="1"/>
    <row r="5" spans="1:5" ht="15.75" customHeight="1" thickBot="1">
      <c r="A5" s="316" t="s">
        <v>49</v>
      </c>
      <c r="B5" s="317"/>
      <c r="C5" s="317"/>
      <c r="D5" s="317"/>
      <c r="E5" s="318"/>
    </row>
    <row r="6" spans="1:5" s="33" customFormat="1" ht="15.75" customHeight="1" thickBot="1">
      <c r="A6" s="85" t="s">
        <v>229</v>
      </c>
      <c r="B6" s="86" t="s">
        <v>48</v>
      </c>
      <c r="C6" s="111" t="s">
        <v>206</v>
      </c>
      <c r="D6" s="88" t="s">
        <v>2</v>
      </c>
      <c r="E6" s="86" t="s">
        <v>3</v>
      </c>
    </row>
    <row r="7" spans="1:5" ht="15.75" customHeight="1">
      <c r="A7" s="135" t="s">
        <v>5</v>
      </c>
      <c r="B7" s="136" t="s">
        <v>5</v>
      </c>
      <c r="C7" s="101">
        <v>29</v>
      </c>
      <c r="D7" s="102">
        <v>1245</v>
      </c>
      <c r="E7" s="131">
        <v>2245</v>
      </c>
    </row>
    <row r="8" spans="1:5" ht="15.75" customHeight="1">
      <c r="A8" s="127" t="s">
        <v>6</v>
      </c>
      <c r="B8" s="128" t="s">
        <v>54</v>
      </c>
      <c r="C8" s="96">
        <v>0</v>
      </c>
      <c r="D8" s="93">
        <v>0</v>
      </c>
      <c r="E8" s="132">
        <v>0</v>
      </c>
    </row>
    <row r="9" spans="1:5" ht="15.75" customHeight="1">
      <c r="A9" s="127" t="s">
        <v>6</v>
      </c>
      <c r="B9" s="128" t="s">
        <v>55</v>
      </c>
      <c r="C9" s="96">
        <v>0</v>
      </c>
      <c r="D9" s="93">
        <v>0</v>
      </c>
      <c r="E9" s="132">
        <v>0</v>
      </c>
    </row>
    <row r="10" spans="1:5" ht="15.75" customHeight="1">
      <c r="A10" s="127" t="s">
        <v>6</v>
      </c>
      <c r="B10" s="128" t="s">
        <v>56</v>
      </c>
      <c r="C10" s="96">
        <v>1</v>
      </c>
      <c r="D10" s="93">
        <v>30</v>
      </c>
      <c r="E10" s="132">
        <v>60</v>
      </c>
    </row>
    <row r="11" spans="1:5" ht="15.75" customHeight="1">
      <c r="A11" s="127" t="s">
        <v>6</v>
      </c>
      <c r="B11" s="128" t="s">
        <v>44</v>
      </c>
      <c r="C11" s="96">
        <v>3</v>
      </c>
      <c r="D11" s="93">
        <v>92</v>
      </c>
      <c r="E11" s="132">
        <v>189</v>
      </c>
    </row>
    <row r="12" spans="1:5" ht="15.75" customHeight="1" thickBot="1">
      <c r="A12" s="129" t="s">
        <v>6</v>
      </c>
      <c r="B12" s="130" t="s">
        <v>47</v>
      </c>
      <c r="C12" s="97">
        <v>1</v>
      </c>
      <c r="D12" s="98">
        <v>0</v>
      </c>
      <c r="E12" s="133">
        <v>0</v>
      </c>
    </row>
    <row r="13" spans="1:5" ht="15.75" customHeight="1" thickBot="1">
      <c r="A13" s="137" t="s">
        <v>49</v>
      </c>
      <c r="B13" s="138"/>
      <c r="C13" s="100">
        <f>SUM(C7:C12)</f>
        <v>34</v>
      </c>
      <c r="D13" s="99">
        <f>SUM(D7:D12)</f>
        <v>1367</v>
      </c>
      <c r="E13" s="103">
        <f>SUM(E7:E12)</f>
        <v>2494</v>
      </c>
    </row>
    <row r="14" spans="1:5" ht="15.75" customHeight="1" thickBot="1">
      <c r="A14" s="313" t="s">
        <v>50</v>
      </c>
      <c r="B14" s="314"/>
      <c r="C14" s="314"/>
      <c r="D14" s="314"/>
      <c r="E14" s="315"/>
    </row>
    <row r="15" spans="1:5" ht="15.75" customHeight="1" thickBot="1">
      <c r="A15" s="85" t="s">
        <v>229</v>
      </c>
      <c r="B15" s="86" t="s">
        <v>48</v>
      </c>
      <c r="C15" s="111" t="s">
        <v>206</v>
      </c>
      <c r="D15" s="88" t="s">
        <v>2</v>
      </c>
      <c r="E15" s="86" t="s">
        <v>3</v>
      </c>
    </row>
    <row r="16" spans="1:5" ht="15.75" customHeight="1">
      <c r="A16" s="135" t="s">
        <v>5</v>
      </c>
      <c r="B16" s="136" t="s">
        <v>5</v>
      </c>
      <c r="C16" s="101">
        <v>17</v>
      </c>
      <c r="D16" s="102">
        <v>580</v>
      </c>
      <c r="E16" s="131">
        <v>1187</v>
      </c>
    </row>
    <row r="17" spans="1:5" ht="15.75" customHeight="1">
      <c r="A17" s="127" t="s">
        <v>6</v>
      </c>
      <c r="B17" s="128" t="s">
        <v>54</v>
      </c>
      <c r="C17" s="96">
        <v>3</v>
      </c>
      <c r="D17" s="93">
        <v>90</v>
      </c>
      <c r="E17" s="132">
        <v>165</v>
      </c>
    </row>
    <row r="18" spans="1:5" ht="15.75" customHeight="1">
      <c r="A18" s="127" t="s">
        <v>6</v>
      </c>
      <c r="B18" s="128" t="s">
        <v>55</v>
      </c>
      <c r="C18" s="96">
        <v>0</v>
      </c>
      <c r="D18" s="93">
        <v>0</v>
      </c>
      <c r="E18" s="132">
        <v>0</v>
      </c>
    </row>
    <row r="19" spans="1:5" ht="15.75" customHeight="1">
      <c r="A19" s="127" t="s">
        <v>6</v>
      </c>
      <c r="B19" s="128" t="s">
        <v>56</v>
      </c>
      <c r="C19" s="96">
        <v>3</v>
      </c>
      <c r="D19" s="93">
        <v>138</v>
      </c>
      <c r="E19" s="132">
        <v>272</v>
      </c>
    </row>
    <row r="20" spans="1:5" ht="15.75" customHeight="1">
      <c r="A20" s="127" t="s">
        <v>6</v>
      </c>
      <c r="B20" s="128" t="s">
        <v>44</v>
      </c>
      <c r="C20" s="96">
        <v>7</v>
      </c>
      <c r="D20" s="93">
        <v>207</v>
      </c>
      <c r="E20" s="132">
        <v>344</v>
      </c>
    </row>
    <row r="21" spans="1:5" ht="15.75" customHeight="1" thickBot="1">
      <c r="A21" s="129" t="s">
        <v>6</v>
      </c>
      <c r="B21" s="130" t="s">
        <v>47</v>
      </c>
      <c r="C21" s="97">
        <v>0</v>
      </c>
      <c r="D21" s="98">
        <v>0</v>
      </c>
      <c r="E21" s="133">
        <v>0</v>
      </c>
    </row>
    <row r="22" spans="1:5" ht="15.75" customHeight="1" thickBot="1">
      <c r="A22" s="137" t="s">
        <v>50</v>
      </c>
      <c r="B22" s="138"/>
      <c r="C22" s="100">
        <f>SUM(C16:C21)</f>
        <v>30</v>
      </c>
      <c r="D22" s="99">
        <f>SUM(D16:D21)</f>
        <v>1015</v>
      </c>
      <c r="E22" s="103">
        <f>SUM(E16:E21)</f>
        <v>1968</v>
      </c>
    </row>
    <row r="23" spans="1:5" ht="15.75" customHeight="1" thickBot="1">
      <c r="A23" s="313" t="s">
        <v>51</v>
      </c>
      <c r="B23" s="314"/>
      <c r="C23" s="314"/>
      <c r="D23" s="314"/>
      <c r="E23" s="315"/>
    </row>
    <row r="24" spans="1:5" ht="15.75" customHeight="1" thickBot="1">
      <c r="A24" s="137" t="s">
        <v>229</v>
      </c>
      <c r="B24" s="86" t="s">
        <v>48</v>
      </c>
      <c r="C24" s="111" t="s">
        <v>206</v>
      </c>
      <c r="D24" s="88" t="s">
        <v>2</v>
      </c>
      <c r="E24" s="86" t="s">
        <v>3</v>
      </c>
    </row>
    <row r="25" spans="1:5" ht="15.75" customHeight="1">
      <c r="A25" s="135" t="s">
        <v>5</v>
      </c>
      <c r="B25" s="136" t="s">
        <v>5</v>
      </c>
      <c r="C25" s="101">
        <v>3</v>
      </c>
      <c r="D25" s="102">
        <v>107</v>
      </c>
      <c r="E25" s="131">
        <v>175</v>
      </c>
    </row>
    <row r="26" spans="1:5" ht="15.75" customHeight="1">
      <c r="A26" s="127" t="s">
        <v>6</v>
      </c>
      <c r="B26" s="128" t="s">
        <v>54</v>
      </c>
      <c r="C26" s="96">
        <v>0</v>
      </c>
      <c r="D26" s="93">
        <v>0</v>
      </c>
      <c r="E26" s="132">
        <v>0</v>
      </c>
    </row>
    <row r="27" spans="1:5" ht="15.75" customHeight="1">
      <c r="A27" s="127" t="s">
        <v>6</v>
      </c>
      <c r="B27" s="128" t="s">
        <v>55</v>
      </c>
      <c r="C27" s="96">
        <v>0</v>
      </c>
      <c r="D27" s="93">
        <v>0</v>
      </c>
      <c r="E27" s="132">
        <v>0</v>
      </c>
    </row>
    <row r="28" spans="1:5" ht="15.75" customHeight="1">
      <c r="A28" s="127" t="s">
        <v>6</v>
      </c>
      <c r="B28" s="128" t="s">
        <v>56</v>
      </c>
      <c r="C28" s="96">
        <v>2</v>
      </c>
      <c r="D28" s="93">
        <v>34</v>
      </c>
      <c r="E28" s="132">
        <v>56</v>
      </c>
    </row>
    <row r="29" spans="1:5" ht="15.75" customHeight="1">
      <c r="A29" s="127" t="s">
        <v>6</v>
      </c>
      <c r="B29" s="128" t="s">
        <v>44</v>
      </c>
      <c r="C29" s="96">
        <v>4</v>
      </c>
      <c r="D29" s="93">
        <v>61</v>
      </c>
      <c r="E29" s="132">
        <v>112</v>
      </c>
    </row>
    <row r="30" spans="1:5" ht="15.75" customHeight="1" thickBot="1">
      <c r="A30" s="129" t="s">
        <v>6</v>
      </c>
      <c r="B30" s="130" t="s">
        <v>47</v>
      </c>
      <c r="C30" s="97">
        <v>2</v>
      </c>
      <c r="D30" s="98">
        <v>36</v>
      </c>
      <c r="E30" s="133">
        <v>59</v>
      </c>
    </row>
    <row r="31" spans="1:5" ht="15.75" customHeight="1" thickBot="1">
      <c r="A31" s="137" t="s">
        <v>51</v>
      </c>
      <c r="B31" s="138"/>
      <c r="C31" s="100">
        <f>SUM(C25:C30)</f>
        <v>11</v>
      </c>
      <c r="D31" s="99">
        <f>SUM(D25:D30)</f>
        <v>238</v>
      </c>
      <c r="E31" s="103">
        <f>SUM(E25:E30)</f>
        <v>402</v>
      </c>
    </row>
    <row r="32" spans="1:5" ht="15.75" customHeight="1" thickBot="1">
      <c r="A32" s="313" t="s">
        <v>52</v>
      </c>
      <c r="B32" s="314"/>
      <c r="C32" s="314"/>
      <c r="D32" s="314"/>
      <c r="E32" s="315"/>
    </row>
    <row r="33" spans="1:5" ht="15.75" customHeight="1" thickBot="1">
      <c r="A33" s="137" t="s">
        <v>229</v>
      </c>
      <c r="B33" s="86" t="s">
        <v>48</v>
      </c>
      <c r="C33" s="111" t="s">
        <v>206</v>
      </c>
      <c r="D33" s="88" t="s">
        <v>2</v>
      </c>
      <c r="E33" s="86" t="s">
        <v>3</v>
      </c>
    </row>
    <row r="34" spans="1:5" ht="15.75" customHeight="1">
      <c r="A34" s="135" t="s">
        <v>5</v>
      </c>
      <c r="B34" s="136" t="s">
        <v>5</v>
      </c>
      <c r="C34" s="101">
        <v>7</v>
      </c>
      <c r="D34" s="102">
        <v>52</v>
      </c>
      <c r="E34" s="131">
        <v>71</v>
      </c>
    </row>
    <row r="35" spans="1:5" ht="15.75" customHeight="1">
      <c r="A35" s="127" t="s">
        <v>6</v>
      </c>
      <c r="B35" s="128" t="s">
        <v>54</v>
      </c>
      <c r="C35" s="96">
        <v>2</v>
      </c>
      <c r="D35" s="93">
        <v>30</v>
      </c>
      <c r="E35" s="132">
        <v>65</v>
      </c>
    </row>
    <row r="36" spans="1:5" ht="15.75" customHeight="1">
      <c r="A36" s="127" t="s">
        <v>6</v>
      </c>
      <c r="B36" s="128" t="s">
        <v>55</v>
      </c>
      <c r="C36" s="96">
        <v>1</v>
      </c>
      <c r="D36" s="93">
        <v>12</v>
      </c>
      <c r="E36" s="132">
        <v>24</v>
      </c>
    </row>
    <row r="37" spans="1:5" ht="15.75" customHeight="1">
      <c r="A37" s="127" t="s">
        <v>6</v>
      </c>
      <c r="B37" s="128" t="s">
        <v>56</v>
      </c>
      <c r="C37" s="96">
        <v>7</v>
      </c>
      <c r="D37" s="93">
        <v>180</v>
      </c>
      <c r="E37" s="132">
        <v>303</v>
      </c>
    </row>
    <row r="38" spans="1:5" ht="15.75" customHeight="1">
      <c r="A38" s="127" t="s">
        <v>6</v>
      </c>
      <c r="B38" s="128" t="s">
        <v>44</v>
      </c>
      <c r="C38" s="96">
        <v>5</v>
      </c>
      <c r="D38" s="93">
        <v>163</v>
      </c>
      <c r="E38" s="132">
        <v>274</v>
      </c>
    </row>
    <row r="39" spans="1:5" ht="15.75" customHeight="1" thickBot="1">
      <c r="A39" s="129" t="s">
        <v>6</v>
      </c>
      <c r="B39" s="130" t="s">
        <v>47</v>
      </c>
      <c r="C39" s="97">
        <v>2</v>
      </c>
      <c r="D39" s="98">
        <v>8</v>
      </c>
      <c r="E39" s="133">
        <v>8</v>
      </c>
    </row>
    <row r="40" spans="1:5" ht="15.75" customHeight="1" thickBot="1">
      <c r="A40" s="137" t="s">
        <v>52</v>
      </c>
      <c r="B40" s="138"/>
      <c r="C40" s="100">
        <f>SUM(C34:C39)</f>
        <v>24</v>
      </c>
      <c r="D40" s="99">
        <f>SUM(D34:D39)</f>
        <v>445</v>
      </c>
      <c r="E40" s="103">
        <f>SUM(E34:E39)</f>
        <v>745</v>
      </c>
    </row>
    <row r="41" spans="1:5" ht="15.75" customHeight="1" thickBot="1">
      <c r="A41" s="313" t="s">
        <v>53</v>
      </c>
      <c r="B41" s="315"/>
      <c r="C41" s="188">
        <f>C13+C22+C31+C40</f>
        <v>99</v>
      </c>
      <c r="D41" s="189">
        <f>D13+D22+D31+D40</f>
        <v>3065</v>
      </c>
      <c r="E41" s="190">
        <f>E13+E22+E31+E40</f>
        <v>5609</v>
      </c>
    </row>
  </sheetData>
  <mergeCells count="5">
    <mergeCell ref="A5:E5"/>
    <mergeCell ref="A41:B41"/>
    <mergeCell ref="A14:E14"/>
    <mergeCell ref="A23:E23"/>
    <mergeCell ref="A32:E3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O19"/>
  <sheetViews>
    <sheetView workbookViewId="0" topLeftCell="A1">
      <selection activeCell="A3" sqref="A3"/>
    </sheetView>
  </sheetViews>
  <sheetFormatPr defaultColWidth="9.140625" defaultRowHeight="12.75"/>
  <cols>
    <col min="1" max="1" width="8.140625" style="1" bestFit="1" customWidth="1"/>
    <col min="2" max="2" width="9.57421875" style="1" bestFit="1" customWidth="1"/>
    <col min="3" max="15" width="6.421875" style="1" customWidth="1"/>
    <col min="16" max="16384" width="9.140625" style="1" customWidth="1"/>
  </cols>
  <sheetData>
    <row r="1" ht="18.75">
      <c r="A1" s="109" t="s">
        <v>341</v>
      </c>
    </row>
    <row r="2" ht="12.75">
      <c r="A2" s="4" t="s">
        <v>217</v>
      </c>
    </row>
    <row r="3" ht="9.75" customHeight="1" thickBot="1"/>
    <row r="4" spans="3:15" ht="13.5" thickBot="1">
      <c r="C4" s="280">
        <v>2007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94"/>
    </row>
    <row r="5" spans="1:15" ht="57.75" thickBot="1">
      <c r="A5" s="53" t="s">
        <v>35</v>
      </c>
      <c r="B5" s="53" t="s">
        <v>36</v>
      </c>
      <c r="C5" s="56" t="s">
        <v>70</v>
      </c>
      <c r="D5" s="58" t="s">
        <v>90</v>
      </c>
      <c r="E5" s="58" t="s">
        <v>72</v>
      </c>
      <c r="F5" s="58" t="s">
        <v>73</v>
      </c>
      <c r="G5" s="58" t="s">
        <v>74</v>
      </c>
      <c r="H5" s="58" t="s">
        <v>75</v>
      </c>
      <c r="I5" s="58" t="s">
        <v>76</v>
      </c>
      <c r="J5" s="58" t="s">
        <v>77</v>
      </c>
      <c r="K5" s="58" t="s">
        <v>78</v>
      </c>
      <c r="L5" s="58" t="s">
        <v>79</v>
      </c>
      <c r="M5" s="58" t="s">
        <v>80</v>
      </c>
      <c r="N5" s="57" t="s">
        <v>81</v>
      </c>
      <c r="O5" s="57" t="s">
        <v>34</v>
      </c>
    </row>
    <row r="6" spans="1:15" ht="30" customHeight="1">
      <c r="A6" s="151" t="s">
        <v>49</v>
      </c>
      <c r="B6" s="116" t="s">
        <v>5</v>
      </c>
      <c r="C6" s="141">
        <v>37.53</v>
      </c>
      <c r="D6" s="54">
        <v>36.86</v>
      </c>
      <c r="E6" s="54">
        <v>28.84</v>
      </c>
      <c r="F6" s="54">
        <v>38.33</v>
      </c>
      <c r="G6" s="54">
        <v>40.09</v>
      </c>
      <c r="H6" s="54">
        <v>34.94</v>
      </c>
      <c r="I6" s="54">
        <v>37.37</v>
      </c>
      <c r="J6" s="54">
        <v>46.18</v>
      </c>
      <c r="K6" s="54">
        <v>38.06</v>
      </c>
      <c r="L6" s="54">
        <v>45.28</v>
      </c>
      <c r="M6" s="54">
        <v>40.38</v>
      </c>
      <c r="N6" s="55">
        <v>45.39</v>
      </c>
      <c r="O6" s="144">
        <f>(C6+D6+E6+F6+G6+H6+I6+J6+K6+L6+M6+N6)/12</f>
        <v>39.104166666666664</v>
      </c>
    </row>
    <row r="7" spans="1:15" ht="30" customHeight="1">
      <c r="A7" s="149" t="s">
        <v>49</v>
      </c>
      <c r="B7" s="118" t="s">
        <v>57</v>
      </c>
      <c r="C7" s="142">
        <v>15.68</v>
      </c>
      <c r="D7" s="19">
        <v>16.6</v>
      </c>
      <c r="E7" s="19">
        <v>17.55</v>
      </c>
      <c r="F7" s="19">
        <v>17.59</v>
      </c>
      <c r="G7" s="19">
        <v>17.27</v>
      </c>
      <c r="H7" s="19">
        <v>16.69</v>
      </c>
      <c r="I7" s="19">
        <v>19.66</v>
      </c>
      <c r="J7" s="19">
        <v>19.22</v>
      </c>
      <c r="K7" s="19">
        <v>18.41</v>
      </c>
      <c r="L7" s="19">
        <v>19.18</v>
      </c>
      <c r="M7" s="19">
        <v>20.58</v>
      </c>
      <c r="N7" s="31">
        <v>18.73</v>
      </c>
      <c r="O7" s="145">
        <f>(C7+D7+E7+F7+G7+H7+I7+J7+K7+L7+M7+N7)/12</f>
        <v>18.096666666666668</v>
      </c>
    </row>
    <row r="8" spans="1:15" ht="30" customHeight="1">
      <c r="A8" s="149" t="s">
        <v>50</v>
      </c>
      <c r="B8" s="116" t="s">
        <v>5</v>
      </c>
      <c r="C8" s="142">
        <v>54.25</v>
      </c>
      <c r="D8" s="19">
        <v>52.25</v>
      </c>
      <c r="E8" s="19">
        <v>58.63</v>
      </c>
      <c r="F8" s="19">
        <v>36.81</v>
      </c>
      <c r="G8" s="19">
        <v>35.79</v>
      </c>
      <c r="H8" s="19">
        <v>32</v>
      </c>
      <c r="I8" s="19">
        <v>54.14</v>
      </c>
      <c r="J8" s="19">
        <v>63.47</v>
      </c>
      <c r="K8" s="19">
        <v>70.04</v>
      </c>
      <c r="L8" s="19">
        <v>74.32</v>
      </c>
      <c r="M8" s="19">
        <v>67.4</v>
      </c>
      <c r="N8" s="31">
        <v>75.68</v>
      </c>
      <c r="O8" s="145">
        <f>(C8+D8+E8+F8+G8+H8+I8+J8+K8+L8+M8+N8)/12</f>
        <v>56.23166666666666</v>
      </c>
    </row>
    <row r="9" spans="1:15" ht="30" customHeight="1" thickBot="1">
      <c r="A9" s="150" t="s">
        <v>50</v>
      </c>
      <c r="B9" s="121" t="s">
        <v>57</v>
      </c>
      <c r="C9" s="143">
        <v>6.79</v>
      </c>
      <c r="D9" s="107">
        <v>6.15</v>
      </c>
      <c r="E9" s="107">
        <v>3.85</v>
      </c>
      <c r="F9" s="107">
        <v>4.49</v>
      </c>
      <c r="G9" s="107">
        <v>4.39</v>
      </c>
      <c r="H9" s="107">
        <v>3.67</v>
      </c>
      <c r="I9" s="107">
        <v>5.46</v>
      </c>
      <c r="J9" s="107">
        <v>6.41</v>
      </c>
      <c r="K9" s="107">
        <v>8.97</v>
      </c>
      <c r="L9" s="107">
        <v>7.31</v>
      </c>
      <c r="M9" s="107">
        <v>3.21</v>
      </c>
      <c r="N9" s="108">
        <v>2.82</v>
      </c>
      <c r="O9" s="146">
        <f>(C9+D9+E9+F9+G9+H9+I9+J9+K9+L9+M9+N9)/12</f>
        <v>5.293333333333334</v>
      </c>
    </row>
    <row r="11" ht="18.75">
      <c r="A11" s="109" t="s">
        <v>342</v>
      </c>
    </row>
    <row r="12" ht="12.75">
      <c r="A12" s="4" t="s">
        <v>217</v>
      </c>
    </row>
    <row r="13" ht="9.75" customHeight="1" thickBot="1"/>
    <row r="14" spans="3:15" ht="13.5" thickBot="1">
      <c r="C14" s="280">
        <v>2007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94"/>
    </row>
    <row r="15" spans="1:15" ht="57.75" thickBot="1">
      <c r="A15" s="53" t="s">
        <v>35</v>
      </c>
      <c r="B15" s="53" t="s">
        <v>36</v>
      </c>
      <c r="C15" s="56" t="s">
        <v>70</v>
      </c>
      <c r="D15" s="58" t="s">
        <v>90</v>
      </c>
      <c r="E15" s="58" t="s">
        <v>72</v>
      </c>
      <c r="F15" s="58" t="s">
        <v>73</v>
      </c>
      <c r="G15" s="58" t="s">
        <v>74</v>
      </c>
      <c r="H15" s="58" t="s">
        <v>75</v>
      </c>
      <c r="I15" s="58" t="s">
        <v>76</v>
      </c>
      <c r="J15" s="58" t="s">
        <v>77</v>
      </c>
      <c r="K15" s="58" t="s">
        <v>78</v>
      </c>
      <c r="L15" s="58" t="s">
        <v>79</v>
      </c>
      <c r="M15" s="58" t="s">
        <v>80</v>
      </c>
      <c r="N15" s="57" t="s">
        <v>81</v>
      </c>
      <c r="O15" s="57" t="s">
        <v>34</v>
      </c>
    </row>
    <row r="16" spans="1:15" ht="30" customHeight="1">
      <c r="A16" s="151" t="s">
        <v>49</v>
      </c>
      <c r="B16" s="116" t="s">
        <v>5</v>
      </c>
      <c r="C16" s="141">
        <v>33.54</v>
      </c>
      <c r="D16" s="54">
        <v>31.63</v>
      </c>
      <c r="E16" s="54">
        <v>25.04</v>
      </c>
      <c r="F16" s="54">
        <v>34.01</v>
      </c>
      <c r="G16" s="54">
        <v>35.01</v>
      </c>
      <c r="H16" s="54">
        <v>28.35</v>
      </c>
      <c r="I16" s="54">
        <v>44.28</v>
      </c>
      <c r="J16" s="54">
        <v>40.62</v>
      </c>
      <c r="K16" s="54">
        <v>34.82</v>
      </c>
      <c r="L16" s="54">
        <v>38.56</v>
      </c>
      <c r="M16" s="54">
        <v>32.25</v>
      </c>
      <c r="N16" s="59">
        <v>37.2</v>
      </c>
      <c r="O16" s="147">
        <f>(C16+D16+E16+F16+G16+H16+I16+J16+K16+L16+M16+N16)/12</f>
        <v>34.60916666666666</v>
      </c>
    </row>
    <row r="17" spans="1:15" ht="30" customHeight="1">
      <c r="A17" s="149" t="s">
        <v>49</v>
      </c>
      <c r="B17" s="118" t="s">
        <v>57</v>
      </c>
      <c r="C17" s="142">
        <v>20.2</v>
      </c>
      <c r="D17" s="19">
        <v>19.52</v>
      </c>
      <c r="E17" s="19">
        <v>21.05</v>
      </c>
      <c r="F17" s="19">
        <v>20.33</v>
      </c>
      <c r="G17" s="19">
        <v>19.43</v>
      </c>
      <c r="H17" s="19">
        <v>20.7</v>
      </c>
      <c r="I17" s="19">
        <v>22.82</v>
      </c>
      <c r="J17" s="19">
        <v>24.27</v>
      </c>
      <c r="K17" s="19">
        <v>21.29</v>
      </c>
      <c r="L17" s="19">
        <v>22.58</v>
      </c>
      <c r="M17" s="19">
        <v>21.92</v>
      </c>
      <c r="N17" s="60">
        <v>23.06</v>
      </c>
      <c r="O17" s="147">
        <f>(C17+D17+E17+F17+G17+H17+I17+J17+K17+L17+M17+N17)/12</f>
        <v>21.430833333333336</v>
      </c>
    </row>
    <row r="18" spans="1:15" ht="30" customHeight="1">
      <c r="A18" s="149" t="s">
        <v>50</v>
      </c>
      <c r="B18" s="116" t="s">
        <v>5</v>
      </c>
      <c r="C18" s="142">
        <v>44.16</v>
      </c>
      <c r="D18" s="19">
        <v>48.37</v>
      </c>
      <c r="E18" s="19">
        <v>46.49</v>
      </c>
      <c r="F18" s="19">
        <v>41.14</v>
      </c>
      <c r="G18" s="19">
        <v>39.93</v>
      </c>
      <c r="H18" s="19">
        <v>32.11</v>
      </c>
      <c r="I18" s="19">
        <v>45.81</v>
      </c>
      <c r="J18" s="19">
        <v>51.12</v>
      </c>
      <c r="K18" s="19">
        <v>53.91</v>
      </c>
      <c r="L18" s="19">
        <v>57.72</v>
      </c>
      <c r="M18" s="19">
        <v>52.72</v>
      </c>
      <c r="N18" s="60">
        <v>56.09</v>
      </c>
      <c r="O18" s="147">
        <f>(C18+D18+E18+F18+G18+H18+I18+J18+K18+L18+M18+N18)/12</f>
        <v>47.46416666666668</v>
      </c>
    </row>
    <row r="19" spans="1:15" ht="30" customHeight="1" thickBot="1">
      <c r="A19" s="150" t="s">
        <v>50</v>
      </c>
      <c r="B19" s="121" t="s">
        <v>57</v>
      </c>
      <c r="C19" s="143">
        <v>5.15</v>
      </c>
      <c r="D19" s="107">
        <v>4.39</v>
      </c>
      <c r="E19" s="107">
        <v>4.17</v>
      </c>
      <c r="F19" s="107">
        <v>3.64</v>
      </c>
      <c r="G19" s="107">
        <v>4.84</v>
      </c>
      <c r="H19" s="107">
        <v>3.89</v>
      </c>
      <c r="I19" s="107">
        <v>5.15</v>
      </c>
      <c r="J19" s="107">
        <v>6.06</v>
      </c>
      <c r="K19" s="107">
        <v>7.2</v>
      </c>
      <c r="L19" s="107">
        <v>6.29</v>
      </c>
      <c r="M19" s="107">
        <v>2.73</v>
      </c>
      <c r="N19" s="122">
        <v>4.92</v>
      </c>
      <c r="O19" s="148">
        <f>(C19+D19+E19+F19+G19+H19+I19+J19+K19+L19+M19+N19)/12</f>
        <v>4.869166666666667</v>
      </c>
    </row>
  </sheetData>
  <mergeCells count="2">
    <mergeCell ref="C4:O4"/>
    <mergeCell ref="C14:O1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2008-09-22T08:01:48Z</cp:lastPrinted>
  <dcterms:created xsi:type="dcterms:W3CDTF">2006-02-24T09:38:25Z</dcterms:created>
  <dcterms:modified xsi:type="dcterms:W3CDTF">2010-04-12T10:39:21Z</dcterms:modified>
  <cp:category/>
  <cp:version/>
  <cp:contentType/>
  <cp:contentStatus/>
</cp:coreProperties>
</file>