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80" windowHeight="5280" tabRatio="601" activeTab="0"/>
  </bookViews>
  <sheets>
    <sheet name="21." sheetId="1" r:id="rId1"/>
    <sheet name="21.1" sheetId="2" r:id="rId2"/>
    <sheet name="21.2" sheetId="3" r:id="rId3"/>
    <sheet name="21.3" sheetId="4" r:id="rId4"/>
    <sheet name="21.4" sheetId="5" r:id="rId5"/>
    <sheet name="21.5" sheetId="6" r:id="rId6"/>
    <sheet name="21.6" sheetId="7" r:id="rId7"/>
    <sheet name="21.7" sheetId="8" r:id="rId8"/>
    <sheet name="21.8" sheetId="9" r:id="rId9"/>
    <sheet name="21.9" sheetId="10" r:id="rId10"/>
    <sheet name="21.10" sheetId="11" r:id="rId11"/>
    <sheet name="21.11" sheetId="12" r:id="rId12"/>
    <sheet name="21.12" sheetId="13" r:id="rId13"/>
    <sheet name="21.13" sheetId="14" r:id="rId14"/>
    <sheet name="21.14" sheetId="15" r:id="rId15"/>
    <sheet name="21.15" sheetId="16" r:id="rId16"/>
    <sheet name="21.16" sheetId="17" r:id="rId17"/>
    <sheet name="21.17-30" sheetId="18" r:id="rId18"/>
    <sheet name="21.31" sheetId="19" r:id="rId19"/>
  </sheets>
  <definedNames/>
  <calcPr fullCalcOnLoad="1"/>
</workbook>
</file>

<file path=xl/sharedStrings.xml><?xml version="1.0" encoding="utf-8"?>
<sst xmlns="http://schemas.openxmlformats.org/spreadsheetml/2006/main" count="1113" uniqueCount="519">
  <si>
    <t>Total</t>
  </si>
  <si>
    <t>Calculated relevant parameters</t>
  </si>
  <si>
    <t>Earned gross premiums</t>
  </si>
  <si>
    <t>Relevant ratios</t>
  </si>
  <si>
    <t>Loss ratio: Claims Incurred/Earned Gross Premiums</t>
  </si>
  <si>
    <t>Commission ratio: Acquisition cost/Earned Gross Premiums</t>
  </si>
  <si>
    <t>Re-insurance ratio: Re-insurance Results/Earned Gross Premiums</t>
  </si>
  <si>
    <t>Expense ratio: Other general expenses/Earned Gross Premiums</t>
  </si>
  <si>
    <t>Net accounting ratio: Loss ratio+Re-insurance ratio</t>
  </si>
  <si>
    <t>Combined ratio: Loss ratio+Commission ratio+Reinsurance ratio+Expense ratio</t>
  </si>
  <si>
    <t>Claims paid</t>
  </si>
  <si>
    <t>Reinsurance benefit paid</t>
  </si>
  <si>
    <t>Change in technical reserves</t>
  </si>
  <si>
    <t>Net investment income</t>
  </si>
  <si>
    <t>Income tax</t>
  </si>
  <si>
    <t>Net income after tax</t>
  </si>
  <si>
    <t>Life</t>
  </si>
  <si>
    <t>Fire</t>
  </si>
  <si>
    <t>Transportation</t>
  </si>
  <si>
    <t>Health</t>
  </si>
  <si>
    <t>Accidents</t>
  </si>
  <si>
    <t>Miscellaneous</t>
  </si>
  <si>
    <t>Others</t>
  </si>
  <si>
    <t>Medical</t>
  </si>
  <si>
    <t>Motors + others</t>
  </si>
  <si>
    <t>Marine</t>
  </si>
  <si>
    <t>Credits</t>
  </si>
  <si>
    <t>Based on gross written premiums</t>
  </si>
  <si>
    <t>Proportional stamps</t>
  </si>
  <si>
    <t>Municipal tax</t>
  </si>
  <si>
    <t>Income tax (15% of)</t>
  </si>
  <si>
    <t>Total % on gross written premiums</t>
  </si>
  <si>
    <t>Based on ceded premiums</t>
  </si>
  <si>
    <t>Income tax (15% of 15%)</t>
  </si>
  <si>
    <t>Fixed stamps</t>
  </si>
  <si>
    <t>LBP 2000 per policy</t>
  </si>
  <si>
    <t>Source: Ministry of Economy and Trade</t>
  </si>
  <si>
    <t>Total written premiums</t>
  </si>
  <si>
    <t>Total claim paid</t>
  </si>
  <si>
    <t>Total Ceded Premiums</t>
  </si>
  <si>
    <t>Total net profits</t>
  </si>
  <si>
    <t>Written premiums (Non life)</t>
  </si>
  <si>
    <t>Claim paid (Non Life)</t>
  </si>
  <si>
    <t>Ceded Premiums (Non life)</t>
  </si>
  <si>
    <t>Written premiums (Life and Unit-linked)</t>
  </si>
  <si>
    <t>Claim paid (Life and Unit-linked)</t>
  </si>
  <si>
    <t>Ceded Premiums (Life and Unit-linked)</t>
  </si>
  <si>
    <t>Total assets</t>
  </si>
  <si>
    <t>Total Technical reserves</t>
  </si>
  <si>
    <t>Total owners' equity</t>
  </si>
  <si>
    <t>Licensed companies (Life+Non Life)</t>
  </si>
  <si>
    <t>All licensed companies (any branch)</t>
  </si>
  <si>
    <t>Mathematical and U.P. reserves</t>
  </si>
  <si>
    <t>Outstanding claims and other reserves</t>
  </si>
  <si>
    <t>Paid up capital</t>
  </si>
  <si>
    <t>Licensed companies (Life only)</t>
  </si>
  <si>
    <t>Licensed companies (Non Life only)</t>
  </si>
  <si>
    <t>Premiums and similar revenues</t>
  </si>
  <si>
    <t>Written premiums (Life and Non-Life)</t>
  </si>
  <si>
    <t>Net Premiums</t>
  </si>
  <si>
    <t>Cost of policy</t>
  </si>
  <si>
    <t>Policy Fees</t>
  </si>
  <si>
    <t>Returned/cancelled premiums</t>
  </si>
  <si>
    <t>Accepted premiums</t>
  </si>
  <si>
    <t>Change in unread premium reserve (life and Non-life)</t>
  </si>
  <si>
    <t>Net investment income (Life and Non-Life)</t>
  </si>
  <si>
    <t>Investment income</t>
  </si>
  <si>
    <t>Realized gains</t>
  </si>
  <si>
    <t>Realized losses</t>
  </si>
  <si>
    <t>Investment expenses</t>
  </si>
  <si>
    <t>Net investment income / Expenses (Unit-linked)</t>
  </si>
  <si>
    <t>Adjustment in unit-linked assets value - Unrealized gains</t>
  </si>
  <si>
    <t>Adjustment in unit-linked assets value - Unrealized losses</t>
  </si>
  <si>
    <t>Claims expenses/ benefits</t>
  </si>
  <si>
    <t>Change in outstanding claims reserve (Life and Non-Life)</t>
  </si>
  <si>
    <t>Change in IBNR reserve (Life and Non-Life)</t>
  </si>
  <si>
    <t>Change in Loss adjustment expenses reserve (Life and Non-Life)</t>
  </si>
  <si>
    <t>Change in mathematical reserve</t>
  </si>
  <si>
    <t>Change in premium deficiency reserve (Non-life)</t>
  </si>
  <si>
    <t>Change in other technical reserve (Life and non-life)</t>
  </si>
  <si>
    <t>Change in additional reserve</t>
  </si>
  <si>
    <t>Policyholders' dividend</t>
  </si>
  <si>
    <t>Net reinsurance income</t>
  </si>
  <si>
    <t>Premiums ceded</t>
  </si>
  <si>
    <t>Changes in reinsurance share of premiums reserves</t>
  </si>
  <si>
    <t>Changes in reinsurance share of claims reserves</t>
  </si>
  <si>
    <t>Commission paide by the reinsurer</t>
  </si>
  <si>
    <t>General insurance expense</t>
  </si>
  <si>
    <t>Brokerage expenses</t>
  </si>
  <si>
    <t xml:space="preserve">Other Acquisition cost
</t>
  </si>
  <si>
    <t>Change in deferred acquisition cost (Life and Non-Life)</t>
  </si>
  <si>
    <t>Administration cost</t>
  </si>
  <si>
    <t>Taxes licenses and associated fees</t>
  </si>
  <si>
    <t>Other expenses</t>
  </si>
  <si>
    <t>Net Income Life, Non-Life, and Unit-linked</t>
  </si>
  <si>
    <t>Claims Expenses/Benefits incurred</t>
  </si>
  <si>
    <t>Incurred brokerage commissions or acquisition costs</t>
  </si>
  <si>
    <t>Net re-insurance income (or cost)</t>
  </si>
  <si>
    <t>Other general expenses</t>
  </si>
  <si>
    <t>Net investment income ratio: Net Investment Income/Earned Gross Premium</t>
  </si>
  <si>
    <t>USD</t>
  </si>
  <si>
    <t>Protection (life)</t>
  </si>
  <si>
    <t>Life Branch I</t>
  </si>
  <si>
    <t>Protection with savings</t>
  </si>
  <si>
    <t>Protection w. U-L Savings</t>
  </si>
  <si>
    <t>Branch II</t>
  </si>
  <si>
    <t>Branch III</t>
  </si>
  <si>
    <t>General Accidents Branch IV</t>
  </si>
  <si>
    <t>Motor
 Compulsory</t>
  </si>
  <si>
    <t>Motor Non-
 Compulsory</t>
  </si>
  <si>
    <t>Civil Liability</t>
  </si>
  <si>
    <t>Branch V</t>
  </si>
  <si>
    <t>Credit</t>
  </si>
  <si>
    <t>All Branches</t>
  </si>
  <si>
    <t>Local</t>
  </si>
  <si>
    <t>Foreign</t>
  </si>
  <si>
    <t>Changes in reserves and adjustments items</t>
  </si>
  <si>
    <t>Intangible assets</t>
  </si>
  <si>
    <t>Investments</t>
  </si>
  <si>
    <t>Land and real estate</t>
  </si>
  <si>
    <t>Investment in subsidiaries and associates</t>
  </si>
  <si>
    <t>Policy loans</t>
  </si>
  <si>
    <t>Other loans</t>
  </si>
  <si>
    <t>Fixed income securities and similar investments</t>
  </si>
  <si>
    <t>Mutual funds</t>
  </si>
  <si>
    <t>Funds held under reinsurance treaties</t>
  </si>
  <si>
    <t>Cash and cash equivalents</t>
  </si>
  <si>
    <t>Blocked bank deposits and deposits with maturity of more than three months</t>
  </si>
  <si>
    <t>Bank deposits with maturity or more than three months</t>
  </si>
  <si>
    <t>Bank deposits blocked in favor of MOET (guarantees)</t>
  </si>
  <si>
    <t>Bank deposits blocked in favor of other parties</t>
  </si>
  <si>
    <t>Accrued investment income</t>
  </si>
  <si>
    <t>Unit-linked contracts investments</t>
  </si>
  <si>
    <t>Equity and similar investment</t>
  </si>
  <si>
    <t>Cash and similar investments</t>
  </si>
  <si>
    <t>Reinsurance share in technical reserves (Life)</t>
  </si>
  <si>
    <t>Reinsurance share in Premium reserves</t>
  </si>
  <si>
    <t>Reinsurance share in Claims reserves</t>
  </si>
  <si>
    <t>Reinsurance share in technical reserves (Non-Life)</t>
  </si>
  <si>
    <t>Receivable under insurance business</t>
  </si>
  <si>
    <t>Premium receivable (direct business)</t>
  </si>
  <si>
    <t>Receivable under reinsurance contracts</t>
  </si>
  <si>
    <t>Amounts recoverable from reinsurers</t>
  </si>
  <si>
    <t>Other amounts receivable under reinsurance contracts</t>
  </si>
  <si>
    <t>Other assets</t>
  </si>
  <si>
    <t>Non-investment properties</t>
  </si>
  <si>
    <t>Operating fixed assets</t>
  </si>
  <si>
    <t>Other receivables</t>
  </si>
  <si>
    <t>Due from personnel</t>
  </si>
  <si>
    <t>Amounts due from related parties</t>
  </si>
  <si>
    <t>Other amounts receivables</t>
  </si>
  <si>
    <t>Adjustment items</t>
  </si>
  <si>
    <t>Deferred Acquisition Costs</t>
  </si>
  <si>
    <t>Earned but unbilled premiums</t>
  </si>
  <si>
    <t>Prepaid expenses</t>
  </si>
  <si>
    <t>Other adjustment items</t>
  </si>
  <si>
    <t>Shareholders' equity</t>
  </si>
  <si>
    <t>Paid up Capital</t>
  </si>
  <si>
    <t>Authorized capital</t>
  </si>
  <si>
    <t>Less:unpaid capital</t>
  </si>
  <si>
    <t>Reserves (Legal and General)</t>
  </si>
  <si>
    <t>Balance carried forward</t>
  </si>
  <si>
    <t>Profit and loss (Current year result)</t>
  </si>
  <si>
    <t>Other reserves</t>
  </si>
  <si>
    <t>Equity and similar investments</t>
  </si>
  <si>
    <t>Fixed assets revaluation reserves</t>
  </si>
  <si>
    <t>Life Technical reserves</t>
  </si>
  <si>
    <t>Mathematical reserve</t>
  </si>
  <si>
    <t>Unearned premium reserve</t>
  </si>
  <si>
    <t>Outstanding claims reserve</t>
  </si>
  <si>
    <t>IBNR (Incurred But Not Reported) reserve</t>
  </si>
  <si>
    <t>Loss adjustment expenses reserve</t>
  </si>
  <si>
    <t>Policyholders' dividend reserve</t>
  </si>
  <si>
    <t>Other technical reserve</t>
  </si>
  <si>
    <t>Unit-linked technical reserves</t>
  </si>
  <si>
    <t>Outstanding claims reserve (unit-linked)</t>
  </si>
  <si>
    <t>Mathematical reserve (unit-linked)</t>
  </si>
  <si>
    <t>Additional technical reserve (unit-linked)</t>
  </si>
  <si>
    <t>Non-Life Technical reserves</t>
  </si>
  <si>
    <t>Premium Deficiency Reserve</t>
  </si>
  <si>
    <t>Provision for risks and charges</t>
  </si>
  <si>
    <t>Debt for funds held under reinsurance treaties</t>
  </si>
  <si>
    <t>Liabilities under insurance business</t>
  </si>
  <si>
    <t>Liabilities under Direct business</t>
  </si>
  <si>
    <t>Liabilities under Indirect Business</t>
  </si>
  <si>
    <t>Liabilities under reinsurance contracts</t>
  </si>
  <si>
    <t>Debts</t>
  </si>
  <si>
    <t>Borrowed money</t>
  </si>
  <si>
    <t>Bank debts</t>
  </si>
  <si>
    <t>Other debts</t>
  </si>
  <si>
    <t>Other liabilities</t>
  </si>
  <si>
    <t>Due to personnel</t>
  </si>
  <si>
    <t>Tax due (state,  social security, public collectivities)</t>
  </si>
  <si>
    <t>Amounts due to related parties</t>
  </si>
  <si>
    <t>Other creditors</t>
  </si>
  <si>
    <t>Unearned revenues</t>
  </si>
  <si>
    <t>Accrued expenses</t>
  </si>
  <si>
    <t>Total liabilities</t>
  </si>
  <si>
    <t>Bases, rates, and estimated amounts in USD</t>
  </si>
  <si>
    <t>Branch I</t>
  </si>
  <si>
    <t>Branch IV (Accidents)</t>
  </si>
  <si>
    <t>Branch VI</t>
  </si>
  <si>
    <t>ICC Control fees</t>
  </si>
  <si>
    <t>Top 5 companies</t>
  </si>
  <si>
    <t>2nd 5 companies</t>
  </si>
  <si>
    <t>3rd 5 companies</t>
  </si>
  <si>
    <t>Number of companies</t>
  </si>
  <si>
    <t>Owners' equity</t>
  </si>
  <si>
    <t>Technical reserves</t>
  </si>
  <si>
    <t>Solvency</t>
  </si>
  <si>
    <t>Reserves on equity</t>
  </si>
  <si>
    <t>Company category ranks</t>
  </si>
  <si>
    <t>Company category</t>
  </si>
  <si>
    <t>Premiums in USD</t>
  </si>
  <si>
    <t>Overheads in USD</t>
  </si>
  <si>
    <t>Number of employees</t>
  </si>
  <si>
    <t>Premiums/Employee (USD/Employee)</t>
  </si>
  <si>
    <t>Overheads/Employee (USD/Employee)</t>
  </si>
  <si>
    <t>Claims in USD</t>
  </si>
  <si>
    <t>Number of policies</t>
  </si>
  <si>
    <t>Number of claims</t>
  </si>
  <si>
    <t>Average premium (USD/Policy)</t>
  </si>
  <si>
    <t>Average claim (USD/Claim)</t>
  </si>
  <si>
    <t>Fire (Branch II)</t>
  </si>
  <si>
    <t>Transportation (Branch III)</t>
  </si>
  <si>
    <t>Accidents (Branch IV)</t>
  </si>
  <si>
    <t>Miscellaneous (Branch IV)</t>
  </si>
  <si>
    <t>Net income</t>
  </si>
  <si>
    <t>ROA</t>
  </si>
  <si>
    <t>ROI</t>
  </si>
  <si>
    <t>Owner's equity</t>
  </si>
  <si>
    <t>ROE</t>
  </si>
  <si>
    <t>All 43 companies</t>
  </si>
  <si>
    <t>21. INSURANCE AND REINSURANCE</t>
  </si>
  <si>
    <t xml:space="preserve">Company </t>
  </si>
  <si>
    <t xml:space="preserve">Life+Unit Linked Br. I </t>
  </si>
  <si>
    <t xml:space="preserve">Fire Br. II </t>
  </si>
  <si>
    <t xml:space="preserve">Marine Br. III </t>
  </si>
  <si>
    <t xml:space="preserve">General * Acdts Br. IV </t>
  </si>
  <si>
    <t xml:space="preserve">Credit Br. V </t>
  </si>
  <si>
    <t xml:space="preserve">Agriculture Br. VI </t>
  </si>
  <si>
    <t xml:space="preserve">Total by Co. </t>
  </si>
  <si>
    <t xml:space="preserve">Arabia </t>
  </si>
  <si>
    <t xml:space="preserve">Zurich ME (CLA) </t>
  </si>
  <si>
    <t xml:space="preserve">ALICO </t>
  </si>
  <si>
    <t xml:space="preserve">Union Nationale </t>
  </si>
  <si>
    <t xml:space="preserve">Libano-Suisse </t>
  </si>
  <si>
    <t xml:space="preserve">MEARCO </t>
  </si>
  <si>
    <t xml:space="preserve">Al-Mashreq </t>
  </si>
  <si>
    <t xml:space="preserve">Commercial </t>
  </si>
  <si>
    <t xml:space="preserve">Allianz SNA </t>
  </si>
  <si>
    <t xml:space="preserve">Phenicienne </t>
  </si>
  <si>
    <t xml:space="preserve">Nisr </t>
  </si>
  <si>
    <t xml:space="preserve">Fidelity </t>
  </si>
  <si>
    <t xml:space="preserve">Berytus </t>
  </si>
  <si>
    <t xml:space="preserve">Bankers </t>
  </si>
  <si>
    <t xml:space="preserve">Overseas </t>
  </si>
  <si>
    <t xml:space="preserve">Arope </t>
  </si>
  <si>
    <t xml:space="preserve">AXA M.E. </t>
  </si>
  <si>
    <t xml:space="preserve">LIA (Lib-Arabe) </t>
  </si>
  <si>
    <t xml:space="preserve">UCA </t>
  </si>
  <si>
    <t xml:space="preserve">Byblos </t>
  </si>
  <si>
    <t xml:space="preserve">North Assurance </t>
  </si>
  <si>
    <t xml:space="preserve">Essalam </t>
  </si>
  <si>
    <t xml:space="preserve">Cumberland </t>
  </si>
  <si>
    <t xml:space="preserve">Assurex </t>
  </si>
  <si>
    <t xml:space="preserve">United Assurance </t>
  </si>
  <si>
    <t xml:space="preserve">Compass </t>
  </si>
  <si>
    <t xml:space="preserve">Medgulf </t>
  </si>
  <si>
    <t xml:space="preserve">Amana </t>
  </si>
  <si>
    <t xml:space="preserve">Security </t>
  </si>
  <si>
    <t xml:space="preserve">Adonis </t>
  </si>
  <si>
    <t xml:space="preserve">Burgan (Ar. Life) </t>
  </si>
  <si>
    <t xml:space="preserve">The Capital </t>
  </si>
  <si>
    <t xml:space="preserve">Continental trust </t>
  </si>
  <si>
    <t xml:space="preserve">UFA </t>
  </si>
  <si>
    <t xml:space="preserve">Credit Libanais </t>
  </si>
  <si>
    <t xml:space="preserve">Liberty </t>
  </si>
  <si>
    <t xml:space="preserve">Bahria </t>
  </si>
  <si>
    <t xml:space="preserve">Victoire </t>
  </si>
  <si>
    <t xml:space="preserve">ATI </t>
  </si>
  <si>
    <t xml:space="preserve">Leaders </t>
  </si>
  <si>
    <t xml:space="preserve">Horizon </t>
  </si>
  <si>
    <t xml:space="preserve">Fajr el-khaleej </t>
  </si>
  <si>
    <t xml:space="preserve">Confidence </t>
  </si>
  <si>
    <t xml:space="preserve">ALIG Life </t>
  </si>
  <si>
    <t xml:space="preserve">ALIG </t>
  </si>
  <si>
    <t xml:space="preserve">Trust </t>
  </si>
  <si>
    <t xml:space="preserve">Bancassurance </t>
  </si>
  <si>
    <t xml:space="preserve">Sogecap </t>
  </si>
  <si>
    <t xml:space="preserve">LCI </t>
  </si>
  <si>
    <t xml:space="preserve">Chartis (AIG) </t>
  </si>
  <si>
    <t xml:space="preserve">Trust Life </t>
  </si>
  <si>
    <t>Number</t>
  </si>
  <si>
    <t>Scottish Life</t>
  </si>
  <si>
    <t>Table 21.1 - Licensed insurance branches by company in 2010</t>
  </si>
  <si>
    <t>Other non-insurance revenues / expense</t>
  </si>
  <si>
    <t>Net finance costs</t>
  </si>
  <si>
    <t>C.A.R.</t>
  </si>
  <si>
    <t>Reinsurance share in Premium deficiency reserve</t>
  </si>
  <si>
    <t>Balances receivable from intermediaries (indirect business)</t>
  </si>
  <si>
    <t>Due for insurance companies</t>
  </si>
  <si>
    <t>Income tax recoverable (state, social security, publuc collectivities)</t>
  </si>
  <si>
    <t>Shareholder's accounts</t>
  </si>
  <si>
    <t>Table 21.4 - Insurance sector consolidated assets</t>
  </si>
  <si>
    <t>Table 21.5 - Insurance sector consolidated liabilities</t>
  </si>
  <si>
    <t>Liabilities due to insurance companies</t>
  </si>
  <si>
    <t xml:space="preserve"> Protection Life Only </t>
  </si>
  <si>
    <t xml:space="preserve">Life with Savings </t>
  </si>
  <si>
    <t xml:space="preserve">Life Prot.with Savings &amp;/ U-L </t>
  </si>
  <si>
    <t xml:space="preserve">Fire </t>
  </si>
  <si>
    <t xml:space="preserve"> 5 Change in Technical &amp; other reserves * </t>
  </si>
  <si>
    <t xml:space="preserve"> 11 Income tax </t>
  </si>
  <si>
    <t xml:space="preserve">Motor Compulsory </t>
  </si>
  <si>
    <t xml:space="preserve">Motor Non-Compulsory </t>
  </si>
  <si>
    <t xml:space="preserve">Health </t>
  </si>
  <si>
    <t xml:space="preserve">Accidents </t>
  </si>
  <si>
    <t xml:space="preserve">Miscellaneous </t>
  </si>
  <si>
    <t xml:space="preserve"> 1 Gross Written premiums (Incl. accepted)</t>
  </si>
  <si>
    <t xml:space="preserve"> Share of Portfolio</t>
  </si>
  <si>
    <t xml:space="preserve"> 2 Ceded Premiums </t>
  </si>
  <si>
    <t>Retention Ratio = (1+2)/1</t>
  </si>
  <si>
    <t xml:space="preserve"> 3 Claims paid </t>
  </si>
  <si>
    <t xml:space="preserve">Claims / Premiums = 3/1 </t>
  </si>
  <si>
    <t xml:space="preserve"> 4 Benefits paid by Reinsurers </t>
  </si>
  <si>
    <t xml:space="preserve">Reinsurance share of claims = 4/3 </t>
  </si>
  <si>
    <t xml:space="preserve"> 6 Brokerage &amp; Aquisition costs paid </t>
  </si>
  <si>
    <t>Average B&amp;A Commission Rate = 6/1</t>
  </si>
  <si>
    <t xml:space="preserve"> 7 Commissions Paid by Reinsurers </t>
  </si>
  <si>
    <t>Reinsurance Commission Rate = 7/2</t>
  </si>
  <si>
    <t xml:space="preserve"> 8 Gross Insurance Profits </t>
  </si>
  <si>
    <t>Gross Insurance Margin = 8/1</t>
  </si>
  <si>
    <t xml:space="preserve"> 9 Net Investment &amp; Other Income </t>
  </si>
  <si>
    <t>Investment &amp; Other Income/Premiums = 9/1</t>
  </si>
  <si>
    <t xml:space="preserve"> 10 Fixed Expenses and Overheads </t>
  </si>
  <si>
    <t>Fixed Exp's &amp; Ovrhd's/Premiums = 10/1</t>
  </si>
  <si>
    <t xml:space="preserve"> 12 Net Income After Tax </t>
  </si>
  <si>
    <t>Net Profit Margin = 12/1</t>
  </si>
  <si>
    <t xml:space="preserve">Company Name </t>
  </si>
  <si>
    <t xml:space="preserve">LIFE Branch I </t>
  </si>
  <si>
    <t xml:space="preserve">NON - LIFE Branches II, III, IV &amp; V   </t>
  </si>
  <si>
    <t xml:space="preserve">TOTAL LIFE &amp; NON-LIFE </t>
  </si>
  <si>
    <t xml:space="preserve"> W. Premiums</t>
  </si>
  <si>
    <t xml:space="preserve"> Claims </t>
  </si>
  <si>
    <t>W. Premiums</t>
  </si>
  <si>
    <t xml:space="preserve">ADIR </t>
  </si>
  <si>
    <t xml:space="preserve">Burgan (Arab Life) </t>
  </si>
  <si>
    <t xml:space="preserve">Chartis </t>
  </si>
  <si>
    <t xml:space="preserve">LIA </t>
  </si>
  <si>
    <t xml:space="preserve">Zurich M.E. (Lib.d'Ass) </t>
  </si>
  <si>
    <t xml:space="preserve">Total </t>
  </si>
  <si>
    <t xml:space="preserve">W. Premiums </t>
  </si>
  <si>
    <t xml:space="preserve">TOTAL </t>
  </si>
  <si>
    <t>Written premiums</t>
  </si>
  <si>
    <t>4th 5 companies</t>
  </si>
  <si>
    <t>5th 5 companies</t>
  </si>
  <si>
    <t>6th 5 companies</t>
  </si>
  <si>
    <t>Remaining 13 companies</t>
  </si>
  <si>
    <t>Health (Branch IV)</t>
  </si>
  <si>
    <t>Table 21.17 - Premiums and claims statistics by company by branch</t>
  </si>
  <si>
    <t>Table 21.18 - Premiums and claims statistics by company by branch</t>
  </si>
  <si>
    <t>Table 21.19 - Premiums and claims statistics by company by branch</t>
  </si>
  <si>
    <t>Table 21.20 - Premiums and claims statistics by company by branch</t>
  </si>
  <si>
    <t>Table 21.21 - Premiums and claims statistics by company by branch</t>
  </si>
  <si>
    <t>Table 21.22 - Premiums and claims statistics by company by branch</t>
  </si>
  <si>
    <t>Assets</t>
  </si>
  <si>
    <t>Liabilities</t>
  </si>
  <si>
    <t>Table 21.3 - Insurance sector consolidated report profit and loss statement in 2011</t>
  </si>
  <si>
    <t>Low priority debts (Shareholders' and subordinates accounts)</t>
  </si>
  <si>
    <t>Table 21.6 - Taxation on insurance by branch in 2011</t>
  </si>
  <si>
    <t>Gross written premiums 2011</t>
  </si>
  <si>
    <t>Paid on gross written premiums 2011</t>
  </si>
  <si>
    <t>Premiums ceded (foreign) in 2011</t>
  </si>
  <si>
    <t>Tax paid on ceded premiums 2011</t>
  </si>
  <si>
    <t>Number of policies 2011</t>
  </si>
  <si>
    <t>Fixed stamps amount 2011</t>
  </si>
  <si>
    <t>Total taxes and stamps imposed 2011</t>
  </si>
  <si>
    <t>% of gross written premiums 2011</t>
  </si>
  <si>
    <t>Table 21.7 - Consolidated and condensed profit and loss by branch and ratios</t>
  </si>
  <si>
    <t xml:space="preserve">Others (CAR. Credit, CL) </t>
  </si>
  <si>
    <t>Overheads</t>
  </si>
  <si>
    <t>MEARCO</t>
  </si>
  <si>
    <t>Al Mashrek</t>
  </si>
  <si>
    <t>Commercial</t>
  </si>
  <si>
    <t>Allianz SNA</t>
  </si>
  <si>
    <t>Saudi Lebanese</t>
  </si>
  <si>
    <t>Fidelity</t>
  </si>
  <si>
    <t>Berytus</t>
  </si>
  <si>
    <t>Bankers</t>
  </si>
  <si>
    <t>Overseas</t>
  </si>
  <si>
    <t>AXA ME</t>
  </si>
  <si>
    <t>LIA</t>
  </si>
  <si>
    <t>UCA</t>
  </si>
  <si>
    <t>Byblos</t>
  </si>
  <si>
    <t>North Assurance</t>
  </si>
  <si>
    <t>Mains Essalam</t>
  </si>
  <si>
    <t>Trust Compass</t>
  </si>
  <si>
    <t>Medgulf</t>
  </si>
  <si>
    <t>Amana</t>
  </si>
  <si>
    <t>Security</t>
  </si>
  <si>
    <t>Beirut Life</t>
  </si>
  <si>
    <t>Trust</t>
  </si>
  <si>
    <t>Trust Life</t>
  </si>
  <si>
    <t>Royal London 360</t>
  </si>
  <si>
    <t>Table 21.8 - Life versus non-life written premiums, paid claims and overhead expenses by company</t>
  </si>
  <si>
    <t>Table 21.9 - Fire detailed results by company</t>
  </si>
  <si>
    <t>Earned premiums</t>
  </si>
  <si>
    <t>Paid claims</t>
  </si>
  <si>
    <t>Increase in claims provisions</t>
  </si>
  <si>
    <t>Acquisition costs</t>
  </si>
  <si>
    <t>Al Mashreq</t>
  </si>
  <si>
    <t>AXA  ME</t>
  </si>
  <si>
    <t>Capital</t>
  </si>
  <si>
    <t>CLA</t>
  </si>
  <si>
    <t>Compass (Trust)</t>
  </si>
  <si>
    <t>Ctrust</t>
  </si>
  <si>
    <t>Essalam (Mains)</t>
  </si>
  <si>
    <t>Nisr</t>
  </si>
  <si>
    <t>SNA</t>
  </si>
  <si>
    <t>Securit</t>
  </si>
  <si>
    <t>UA</t>
  </si>
  <si>
    <t>UFA</t>
  </si>
  <si>
    <t>UN</t>
  </si>
  <si>
    <t>-</t>
  </si>
  <si>
    <t>Table 21.10 - Transportation detailed results by company</t>
  </si>
  <si>
    <t>Table 21.11 - Motor Compulsory detailed results by company</t>
  </si>
  <si>
    <t xml:space="preserve">Adir </t>
  </si>
  <si>
    <t xml:space="preserve">Al_Mashreq </t>
  </si>
  <si>
    <t xml:space="preserve">AXA ME </t>
  </si>
  <si>
    <t xml:space="preserve">Burgan </t>
  </si>
  <si>
    <t xml:space="preserve">Capital </t>
  </si>
  <si>
    <t xml:space="preserve">CLA </t>
  </si>
  <si>
    <t xml:space="preserve">Compass (Trust) </t>
  </si>
  <si>
    <t xml:space="preserve">Ctrust </t>
  </si>
  <si>
    <t xml:space="preserve">Essalam (Mains) </t>
  </si>
  <si>
    <t xml:space="preserve">Fajr_el_khaleej </t>
  </si>
  <si>
    <t xml:space="preserve">Libano_Suisse </t>
  </si>
  <si>
    <t xml:space="preserve">North </t>
  </si>
  <si>
    <t xml:space="preserve">Securite </t>
  </si>
  <si>
    <t xml:space="preserve">SNA </t>
  </si>
  <si>
    <t xml:space="preserve">UA </t>
  </si>
  <si>
    <t xml:space="preserve">UN </t>
  </si>
  <si>
    <t xml:space="preserve">Zurich ME </t>
  </si>
  <si>
    <t>Company</t>
  </si>
  <si>
    <t>Table 21.12 - Non-Motor Compulsory detailed results by company</t>
  </si>
  <si>
    <t>Table 21.13 - Health detailed results by company</t>
  </si>
  <si>
    <t>Table 21.14 - Accidents detailed results by company</t>
  </si>
  <si>
    <t>Table 21.15 - Miscellaneous detailed results by company</t>
  </si>
  <si>
    <t>Table 21.16 - C.A.R., Civil Liability and Credit detailed results by company</t>
  </si>
  <si>
    <t xml:space="preserve">Top 5 Companies </t>
  </si>
  <si>
    <t xml:space="preserve">2nd 5 Companies </t>
  </si>
  <si>
    <t xml:space="preserve">3rd 5 Companies </t>
  </si>
  <si>
    <t xml:space="preserve">4th 5 Companies </t>
  </si>
  <si>
    <t xml:space="preserve">5th 5 Companies </t>
  </si>
  <si>
    <t xml:space="preserve">Rem. 19 Companies </t>
  </si>
  <si>
    <t>All 44 Companies</t>
  </si>
  <si>
    <t>Motor Compulsory (Branch IV)</t>
  </si>
  <si>
    <t xml:space="preserve">6th 5 Companies </t>
  </si>
  <si>
    <t xml:space="preserve">Rem. 12 Companies </t>
  </si>
  <si>
    <t>All 42 Companies</t>
  </si>
  <si>
    <t>Motor Non-Compulsory (Branch IV)</t>
  </si>
  <si>
    <t xml:space="preserve">Rem. 14 Companies </t>
  </si>
  <si>
    <t xml:space="preserve">Rem. 16 Companies </t>
  </si>
  <si>
    <t>All 41 Companies</t>
  </si>
  <si>
    <t>Table 21.23 - Premiums and claims statistics by company by branch</t>
  </si>
  <si>
    <t>Table 21.24 - Premiums and claims statistics by company by branch</t>
  </si>
  <si>
    <t>C.A.R., Civil Liability (Branch IV) &amp; Credit (Branch V)</t>
  </si>
  <si>
    <t xml:space="preserve">Rem. 22 Companies </t>
  </si>
  <si>
    <t xml:space="preserve">Over 150 Empl's </t>
  </si>
  <si>
    <t xml:space="preserve">100 to 150 Empl's </t>
  </si>
  <si>
    <t xml:space="preserve">50 to 100 Empl's </t>
  </si>
  <si>
    <t xml:space="preserve">25 to 50 Empl's </t>
  </si>
  <si>
    <t xml:space="preserve">Under 25 Empl's </t>
  </si>
  <si>
    <t>Term Life Protection (Branch I)</t>
  </si>
  <si>
    <t>Top 5 Companies</t>
  </si>
  <si>
    <t>2nd 5 Companies</t>
  </si>
  <si>
    <t>3rd 5 Companies</t>
  </si>
  <si>
    <t>4th 5 Companies</t>
  </si>
  <si>
    <t>Rem. 14 Companies</t>
  </si>
  <si>
    <t xml:space="preserve">All 34 Companies </t>
  </si>
  <si>
    <t>Life Protection with Saving (Branch I)</t>
  </si>
  <si>
    <t xml:space="preserve">Top 3 Companies </t>
  </si>
  <si>
    <t xml:space="preserve">2nd 3 Companies </t>
  </si>
  <si>
    <t xml:space="preserve">3rd 3 Companies </t>
  </si>
  <si>
    <t xml:space="preserve">Rem. 9 Companies </t>
  </si>
  <si>
    <t xml:space="preserve">All 19 Companies </t>
  </si>
  <si>
    <t>Table 21.25 - Premiums and claims statistics by company by branch</t>
  </si>
  <si>
    <t>Table 21.26 - Premiums and claims statistics by company by branch</t>
  </si>
  <si>
    <t>Table 21.27 - Premiums and claims statistics by company by branch</t>
  </si>
  <si>
    <t>Table 21.28 - Premiums and overheads per employee per company</t>
  </si>
  <si>
    <t>Table 21.29 - Equity, technical reserves and premiums distribution and shares in USD</t>
  </si>
  <si>
    <t xml:space="preserve">Above 20 M Equity </t>
  </si>
  <si>
    <t xml:space="preserve">10 M to 20 M Equity </t>
  </si>
  <si>
    <t xml:space="preserve">5 M to 10 M Equity </t>
  </si>
  <si>
    <t xml:space="preserve">1.5 M to 5 M Equity </t>
  </si>
  <si>
    <t xml:space="preserve">Less than 1.5 M Equity </t>
  </si>
  <si>
    <t xml:space="preserve">Totals </t>
  </si>
  <si>
    <t>Table 21.30 - Income, assets, investments and equity distribution + ratios in USD</t>
  </si>
  <si>
    <t>Top 10 Companies</t>
  </si>
  <si>
    <t>2nd 10 Companies</t>
  </si>
  <si>
    <t>3rd 10 Companies</t>
  </si>
  <si>
    <t>Rem. 22 Companies</t>
  </si>
  <si>
    <t>All 52 Companies</t>
  </si>
  <si>
    <t>Table 21.2 - Insurance sector consolidated progress report 2001 to 2011 (in USD)</t>
  </si>
  <si>
    <t>Table 21.31 - Number of licensed brokers and delegates between 2009 and 2011</t>
  </si>
  <si>
    <t xml:space="preserve">Insurance delegate </t>
  </si>
  <si>
    <t>Brokers</t>
  </si>
  <si>
    <t>Independent broker - Natural person</t>
  </si>
  <si>
    <t>Independent broker - Juridical person</t>
  </si>
  <si>
    <t xml:space="preserve">Number of licensed brokers till 31/12/2008 </t>
  </si>
  <si>
    <t xml:space="preserve">Number of licenses granted during 2009 </t>
  </si>
  <si>
    <t xml:space="preserve">Number of licenses withdrawn during 2009 </t>
  </si>
  <si>
    <t xml:space="preserve">Number of licensed brokers till 31/12/2009 </t>
  </si>
  <si>
    <t xml:space="preserve">Number of licenses granted during 2010 </t>
  </si>
  <si>
    <t xml:space="preserve">Number of licenses withdrawn during 2010 </t>
  </si>
  <si>
    <t xml:space="preserve">Number of licensed brokers till 31/12/2010 </t>
  </si>
  <si>
    <t xml:space="preserve">Number of licenses granted during 2011 </t>
  </si>
  <si>
    <t xml:space="preserve">Number of licenses withdrawn during 2011 </t>
  </si>
  <si>
    <t xml:space="preserve">Number of licensed brokers till 31/12/2011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</si>
</sst>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  <numFmt numFmtId="216" formatCode="0_);\(0\)"/>
  </numFmts>
  <fonts count="60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sz val="2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6"/>
      <name val="Times New Roman"/>
      <family val="1"/>
    </font>
    <font>
      <b/>
      <i/>
      <sz val="6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7" fillId="0" borderId="0" xfId="0" applyFont="1" applyFill="1" applyAlignment="1">
      <alignment vertical="center" readingOrder="1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191" fontId="9" fillId="0" borderId="11" xfId="42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/>
    </xf>
    <xf numFmtId="191" fontId="9" fillId="0" borderId="13" xfId="42" applyNumberFormat="1" applyFont="1" applyFill="1" applyBorder="1" applyAlignment="1">
      <alignment vertical="center"/>
    </xf>
    <xf numFmtId="191" fontId="13" fillId="0" borderId="10" xfId="42" applyNumberFormat="1" applyFont="1" applyFill="1" applyBorder="1" applyAlignment="1">
      <alignment vertical="center"/>
    </xf>
    <xf numFmtId="191" fontId="13" fillId="0" borderId="11" xfId="42" applyNumberFormat="1" applyFont="1" applyFill="1" applyBorder="1" applyAlignment="1">
      <alignment vertical="center"/>
    </xf>
    <xf numFmtId="191" fontId="13" fillId="0" borderId="12" xfId="42" applyNumberFormat="1" applyFont="1" applyFill="1" applyBorder="1" applyAlignment="1">
      <alignment vertical="center"/>
    </xf>
    <xf numFmtId="191" fontId="13" fillId="0" borderId="13" xfId="42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horizontal="right" vertical="center"/>
    </xf>
    <xf numFmtId="191" fontId="9" fillId="0" borderId="15" xfId="4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 quotePrefix="1">
      <alignment horizontal="left" vertical="center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37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9" fontId="9" fillId="0" borderId="11" xfId="60" applyFont="1" applyFill="1" applyBorder="1" applyAlignment="1">
      <alignment vertical="center"/>
    </xf>
    <xf numFmtId="9" fontId="13" fillId="0" borderId="11" xfId="60" applyFont="1" applyFill="1" applyBorder="1" applyAlignment="1">
      <alignment vertical="center"/>
    </xf>
    <xf numFmtId="9" fontId="9" fillId="0" borderId="12" xfId="60" applyFont="1" applyFill="1" applyBorder="1" applyAlignment="1">
      <alignment vertical="center"/>
    </xf>
    <xf numFmtId="9" fontId="13" fillId="0" borderId="12" xfId="60" applyFont="1" applyFill="1" applyBorder="1" applyAlignment="1">
      <alignment vertical="center"/>
    </xf>
    <xf numFmtId="9" fontId="9" fillId="0" borderId="13" xfId="60" applyFont="1" applyFill="1" applyBorder="1" applyAlignment="1">
      <alignment vertical="center"/>
    </xf>
    <xf numFmtId="9" fontId="13" fillId="0" borderId="13" xfId="60" applyFont="1" applyFill="1" applyBorder="1" applyAlignment="1">
      <alignment vertical="center"/>
    </xf>
    <xf numFmtId="191" fontId="18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37" fontId="20" fillId="0" borderId="14" xfId="0" applyNumberFormat="1" applyFont="1" applyFill="1" applyBorder="1" applyAlignment="1" applyProtection="1">
      <alignment horizontal="center" vertical="center" wrapText="1"/>
      <protection/>
    </xf>
    <xf numFmtId="191" fontId="23" fillId="0" borderId="12" xfId="0" applyNumberFormat="1" applyFont="1" applyFill="1" applyBorder="1" applyAlignment="1">
      <alignment vertical="center"/>
    </xf>
    <xf numFmtId="37" fontId="23" fillId="0" borderId="12" xfId="0" applyNumberFormat="1" applyFont="1" applyFill="1" applyBorder="1" applyAlignment="1">
      <alignment vertical="center"/>
    </xf>
    <xf numFmtId="37" fontId="21" fillId="0" borderId="10" xfId="0" applyNumberFormat="1" applyFont="1" applyFill="1" applyBorder="1" applyAlignment="1">
      <alignment vertical="center"/>
    </xf>
    <xf numFmtId="37" fontId="23" fillId="0" borderId="11" xfId="0" applyNumberFormat="1" applyFont="1" applyFill="1" applyBorder="1" applyAlignment="1">
      <alignment vertical="center"/>
    </xf>
    <xf numFmtId="37" fontId="21" fillId="0" borderId="17" xfId="0" applyNumberFormat="1" applyFont="1" applyFill="1" applyBorder="1" applyAlignment="1">
      <alignment vertical="center"/>
    </xf>
    <xf numFmtId="37" fontId="23" fillId="0" borderId="13" xfId="0" applyNumberFormat="1" applyFont="1" applyFill="1" applyBorder="1" applyAlignment="1">
      <alignment vertical="center"/>
    </xf>
    <xf numFmtId="37" fontId="21" fillId="0" borderId="13" xfId="0" applyNumberFormat="1" applyFont="1" applyFill="1" applyBorder="1" applyAlignment="1">
      <alignment vertical="center"/>
    </xf>
    <xf numFmtId="37" fontId="21" fillId="0" borderId="11" xfId="0" applyNumberFormat="1" applyFont="1" applyFill="1" applyBorder="1" applyAlignment="1">
      <alignment vertical="center"/>
    </xf>
    <xf numFmtId="37" fontId="21" fillId="0" borderId="12" xfId="0" applyNumberFormat="1" applyFont="1" applyFill="1" applyBorder="1" applyAlignment="1">
      <alignment vertical="center"/>
    </xf>
    <xf numFmtId="37" fontId="23" fillId="0" borderId="15" xfId="0" applyNumberFormat="1" applyFont="1" applyFill="1" applyBorder="1" applyAlignment="1">
      <alignment vertical="center"/>
    </xf>
    <xf numFmtId="37" fontId="22" fillId="0" borderId="11" xfId="0" applyNumberFormat="1" applyFont="1" applyFill="1" applyBorder="1" applyAlignment="1">
      <alignment vertical="center"/>
    </xf>
    <xf numFmtId="37" fontId="24" fillId="0" borderId="11" xfId="0" applyNumberFormat="1" applyFont="1" applyFill="1" applyBorder="1" applyAlignment="1">
      <alignment vertical="center"/>
    </xf>
    <xf numFmtId="37" fontId="24" fillId="0" borderId="12" xfId="0" applyNumberFormat="1" applyFont="1" applyFill="1" applyBorder="1" applyAlignment="1">
      <alignment vertical="center"/>
    </xf>
    <xf numFmtId="37" fontId="24" fillId="0" borderId="13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191" fontId="21" fillId="0" borderId="14" xfId="0" applyNumberFormat="1" applyFont="1" applyFill="1" applyBorder="1" applyAlignment="1">
      <alignment horizontal="right" vertical="center"/>
    </xf>
    <xf numFmtId="191" fontId="21" fillId="0" borderId="12" xfId="0" applyNumberFormat="1" applyFont="1" applyFill="1" applyBorder="1" applyAlignment="1">
      <alignment horizontal="right" vertical="center"/>
    </xf>
    <xf numFmtId="191" fontId="21" fillId="0" borderId="17" xfId="0" applyNumberFormat="1" applyFont="1" applyFill="1" applyBorder="1" applyAlignment="1">
      <alignment horizontal="right" vertical="center"/>
    </xf>
    <xf numFmtId="37" fontId="23" fillId="0" borderId="12" xfId="0" applyNumberFormat="1" applyFont="1" applyFill="1" applyBorder="1" applyAlignment="1">
      <alignment horizontal="right" vertical="center"/>
    </xf>
    <xf numFmtId="41" fontId="23" fillId="0" borderId="12" xfId="0" applyNumberFormat="1" applyFont="1" applyFill="1" applyBorder="1" applyAlignment="1">
      <alignment horizontal="right" vertical="center"/>
    </xf>
    <xf numFmtId="37" fontId="20" fillId="0" borderId="10" xfId="0" applyNumberFormat="1" applyFont="1" applyFill="1" applyBorder="1" applyAlignment="1" applyProtection="1">
      <alignment horizontal="center" vertical="center" wrapText="1"/>
      <protection/>
    </xf>
    <xf numFmtId="37" fontId="22" fillId="0" borderId="12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91" fontId="21" fillId="0" borderId="14" xfId="42" applyNumberFormat="1" applyFont="1" applyFill="1" applyBorder="1" applyAlignment="1" applyProtection="1">
      <alignment horizontal="center" vertical="center" wrapText="1"/>
      <protection/>
    </xf>
    <xf numFmtId="37" fontId="21" fillId="0" borderId="14" xfId="42" applyNumberFormat="1" applyFont="1" applyFill="1" applyBorder="1" applyAlignment="1" applyProtection="1">
      <alignment horizontal="right" vertical="center" wrapText="1"/>
      <protection/>
    </xf>
    <xf numFmtId="37" fontId="21" fillId="0" borderId="16" xfId="0" applyNumberFormat="1" applyFont="1" applyFill="1" applyBorder="1" applyAlignment="1">
      <alignment vertical="center"/>
    </xf>
    <xf numFmtId="37" fontId="23" fillId="0" borderId="11" xfId="0" applyNumberFormat="1" applyFont="1" applyFill="1" applyBorder="1" applyAlignment="1">
      <alignment horizontal="right" vertical="center"/>
    </xf>
    <xf numFmtId="37" fontId="23" fillId="0" borderId="13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91" fontId="13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9" fontId="9" fillId="0" borderId="11" xfId="60" applyFont="1" applyFill="1" applyBorder="1" applyAlignment="1">
      <alignment horizontal="right" vertical="center"/>
    </xf>
    <xf numFmtId="37" fontId="13" fillId="0" borderId="14" xfId="60" applyNumberFormat="1" applyFont="1" applyFill="1" applyBorder="1" applyAlignment="1">
      <alignment vertical="center"/>
    </xf>
    <xf numFmtId="9" fontId="9" fillId="0" borderId="12" xfId="60" applyFont="1" applyFill="1" applyBorder="1" applyAlignment="1">
      <alignment horizontal="right" vertical="center"/>
    </xf>
    <xf numFmtId="37" fontId="13" fillId="0" borderId="0" xfId="60" applyNumberFormat="1" applyFont="1" applyFill="1" applyBorder="1" applyAlignment="1">
      <alignment vertical="center"/>
    </xf>
    <xf numFmtId="10" fontId="13" fillId="0" borderId="12" xfId="60" applyNumberFormat="1" applyFont="1" applyFill="1" applyBorder="1" applyAlignment="1">
      <alignment horizontal="right" vertical="center"/>
    </xf>
    <xf numFmtId="185" fontId="9" fillId="0" borderId="15" xfId="60" applyNumberFormat="1" applyFont="1" applyFill="1" applyBorder="1" applyAlignment="1">
      <alignment horizontal="right" vertical="center"/>
    </xf>
    <xf numFmtId="37" fontId="13" fillId="0" borderId="16" xfId="60" applyNumberFormat="1" applyFont="1" applyFill="1" applyBorder="1" applyAlignment="1">
      <alignment vertical="center"/>
    </xf>
    <xf numFmtId="10" fontId="13" fillId="0" borderId="10" xfId="0" applyNumberFormat="1" applyFont="1" applyFill="1" applyBorder="1" applyAlignment="1">
      <alignment horizontal="right" vertical="center"/>
    </xf>
    <xf numFmtId="10" fontId="13" fillId="0" borderId="10" xfId="6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10" fontId="9" fillId="0" borderId="11" xfId="60" applyNumberFormat="1" applyFont="1" applyFill="1" applyBorder="1" applyAlignment="1">
      <alignment horizontal="right" vertical="center"/>
    </xf>
    <xf numFmtId="10" fontId="13" fillId="0" borderId="11" xfId="60" applyNumberFormat="1" applyFont="1" applyFill="1" applyBorder="1" applyAlignment="1">
      <alignment horizontal="right" vertical="center"/>
    </xf>
    <xf numFmtId="3" fontId="13" fillId="0" borderId="1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0" fontId="13" fillId="0" borderId="13" xfId="6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readingOrder="1"/>
    </xf>
    <xf numFmtId="0" fontId="8" fillId="0" borderId="0" xfId="0" applyFont="1" applyFill="1" applyBorder="1" applyAlignment="1">
      <alignment horizontal="right" vertical="center"/>
    </xf>
    <xf numFmtId="10" fontId="13" fillId="0" borderId="0" xfId="6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191" fontId="13" fillId="0" borderId="0" xfId="42" applyNumberFormat="1" applyFont="1" applyFill="1" applyBorder="1" applyAlignment="1">
      <alignment vertical="center"/>
    </xf>
    <xf numFmtId="3" fontId="9" fillId="0" borderId="17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9" fillId="0" borderId="15" xfId="42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3" fontId="13" fillId="0" borderId="0" xfId="60" applyNumberFormat="1" applyFont="1" applyFill="1" applyBorder="1" applyAlignment="1">
      <alignment vertical="center"/>
    </xf>
    <xf numFmtId="3" fontId="13" fillId="0" borderId="0" xfId="42" applyNumberFormat="1" applyFont="1" applyFill="1" applyBorder="1" applyAlignment="1">
      <alignment vertical="center"/>
    </xf>
    <xf numFmtId="4" fontId="13" fillId="0" borderId="0" xfId="4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right" vertical="center" wrapText="1"/>
    </xf>
    <xf numFmtId="9" fontId="5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13" fillId="0" borderId="13" xfId="0" applyFont="1" applyBorder="1" applyAlignment="1">
      <alignment/>
    </xf>
    <xf numFmtId="37" fontId="23" fillId="0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3" fontId="9" fillId="0" borderId="17" xfId="42" applyNumberFormat="1" applyFont="1" applyFill="1" applyBorder="1" applyAlignment="1" applyProtection="1">
      <alignment horizontal="right" vertical="center" wrapText="1"/>
      <protection locked="0"/>
    </xf>
    <xf numFmtId="3" fontId="9" fillId="0" borderId="12" xfId="42" applyNumberFormat="1" applyFont="1" applyFill="1" applyBorder="1" applyAlignment="1" applyProtection="1">
      <alignment horizontal="right" vertical="center" wrapText="1"/>
      <protection locked="0"/>
    </xf>
    <xf numFmtId="3" fontId="14" fillId="0" borderId="12" xfId="42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4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right" vertical="center"/>
    </xf>
    <xf numFmtId="37" fontId="13" fillId="0" borderId="14" xfId="0" applyNumberFormat="1" applyFont="1" applyFill="1" applyBorder="1" applyAlignment="1">
      <alignment horizontal="right" vertical="center"/>
    </xf>
    <xf numFmtId="37" fontId="9" fillId="0" borderId="12" xfId="0" applyNumberFormat="1" applyFont="1" applyFill="1" applyBorder="1" applyAlignment="1">
      <alignment horizontal="right" vertical="center"/>
    </xf>
    <xf numFmtId="37" fontId="9" fillId="0" borderId="13" xfId="0" applyNumberFormat="1" applyFont="1" applyFill="1" applyBorder="1" applyAlignment="1">
      <alignment horizontal="right" vertical="center"/>
    </xf>
    <xf numFmtId="37" fontId="13" fillId="0" borderId="10" xfId="0" applyNumberFormat="1" applyFont="1" applyFill="1" applyBorder="1" applyAlignment="1">
      <alignment horizontal="right" vertical="center"/>
    </xf>
    <xf numFmtId="37" fontId="9" fillId="0" borderId="11" xfId="0" applyNumberFormat="1" applyFont="1" applyFill="1" applyBorder="1" applyAlignment="1">
      <alignment horizontal="right" vertical="center"/>
    </xf>
    <xf numFmtId="37" fontId="9" fillId="0" borderId="0" xfId="0" applyNumberFormat="1" applyFont="1" applyFill="1" applyBorder="1" applyAlignment="1">
      <alignment horizontal="right" vertical="center"/>
    </xf>
    <xf numFmtId="37" fontId="9" fillId="0" borderId="15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0" xfId="42" applyNumberFormat="1" applyFont="1" applyFill="1" applyBorder="1" applyAlignment="1" applyProtection="1">
      <alignment horizontal="right" vertical="center" wrapText="1"/>
      <protection locked="0"/>
    </xf>
    <xf numFmtId="37" fontId="13" fillId="0" borderId="10" xfId="42" applyNumberFormat="1" applyFont="1" applyFill="1" applyBorder="1" applyAlignment="1" applyProtection="1">
      <alignment horizontal="right" vertical="center" wrapText="1"/>
      <protection locked="0"/>
    </xf>
    <xf numFmtId="3" fontId="9" fillId="0" borderId="11" xfId="42" applyNumberFormat="1" applyFont="1" applyFill="1" applyBorder="1" applyAlignment="1" applyProtection="1">
      <alignment horizontal="right" vertical="center" wrapText="1"/>
      <protection locked="0"/>
    </xf>
    <xf numFmtId="191" fontId="13" fillId="0" borderId="10" xfId="4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5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3" fontId="9" fillId="0" borderId="17" xfId="42" applyNumberFormat="1" applyFont="1" applyFill="1" applyBorder="1" applyAlignment="1">
      <alignment/>
    </xf>
    <xf numFmtId="0" fontId="9" fillId="0" borderId="12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/>
    </xf>
    <xf numFmtId="3" fontId="9" fillId="0" borderId="0" xfId="42" applyNumberFormat="1" applyFont="1" applyFill="1" applyBorder="1" applyAlignment="1">
      <alignment vertical="center"/>
    </xf>
    <xf numFmtId="0" fontId="9" fillId="0" borderId="0" xfId="42" applyNumberFormat="1" applyFont="1" applyFill="1" applyBorder="1" applyAlignment="1">
      <alignment vertical="center"/>
    </xf>
    <xf numFmtId="3" fontId="9" fillId="0" borderId="0" xfId="42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horizontal="right" vertical="center" wrapText="1"/>
    </xf>
    <xf numFmtId="0" fontId="9" fillId="0" borderId="17" xfId="42" applyNumberFormat="1" applyFont="1" applyFill="1" applyBorder="1" applyAlignment="1">
      <alignment vertical="center"/>
    </xf>
    <xf numFmtId="0" fontId="9" fillId="0" borderId="15" xfId="42" applyNumberFormat="1" applyFont="1" applyFill="1" applyBorder="1" applyAlignment="1">
      <alignment vertical="center"/>
    </xf>
    <xf numFmtId="3" fontId="9" fillId="0" borderId="15" xfId="42" applyNumberFormat="1" applyFont="1" applyFill="1" applyBorder="1" applyAlignment="1">
      <alignment/>
    </xf>
    <xf numFmtId="0" fontId="9" fillId="0" borderId="17" xfId="42" applyNumberFormat="1" applyFont="1" applyFill="1" applyBorder="1" applyAlignment="1">
      <alignment/>
    </xf>
    <xf numFmtId="0" fontId="9" fillId="0" borderId="12" xfId="42" applyNumberFormat="1" applyFont="1" applyFill="1" applyBorder="1" applyAlignment="1">
      <alignment/>
    </xf>
    <xf numFmtId="185" fontId="5" fillId="0" borderId="0" xfId="6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>
      <alignment vertical="center"/>
    </xf>
    <xf numFmtId="37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37" fontId="9" fillId="0" borderId="11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9" fontId="9" fillId="0" borderId="13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7" fontId="9" fillId="0" borderId="10" xfId="0" applyNumberFormat="1" applyFont="1" applyFill="1" applyBorder="1" applyAlignment="1">
      <alignment horizontal="right"/>
    </xf>
    <xf numFmtId="37" fontId="9" fillId="0" borderId="11" xfId="6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37" fontId="13" fillId="0" borderId="11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37" fontId="13" fillId="0" borderId="17" xfId="0" applyNumberFormat="1" applyFont="1" applyFill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right" vertical="center"/>
    </xf>
    <xf numFmtId="3" fontId="9" fillId="0" borderId="12" xfId="42" applyNumberFormat="1" applyFont="1" applyFill="1" applyBorder="1" applyAlignment="1">
      <alignment horizontal="right" vertical="center"/>
    </xf>
    <xf numFmtId="3" fontId="9" fillId="0" borderId="12" xfId="42" applyNumberFormat="1" applyFont="1" applyBorder="1" applyAlignment="1">
      <alignment horizontal="right"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readingOrder="1"/>
    </xf>
    <xf numFmtId="0" fontId="8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vertical="center" readingOrder="1"/>
    </xf>
    <xf numFmtId="0" fontId="5" fillId="0" borderId="0" xfId="0" applyFont="1" applyFill="1" applyAlignment="1">
      <alignment horizontal="right" vertical="center" readingOrder="1"/>
    </xf>
    <xf numFmtId="0" fontId="8" fillId="0" borderId="0" xfId="0" applyFont="1" applyFill="1" applyAlignment="1">
      <alignment horizontal="right" vertical="center" readingOrder="1"/>
    </xf>
    <xf numFmtId="0" fontId="8" fillId="0" borderId="10" xfId="0" applyFont="1" applyBorder="1" applyAlignment="1">
      <alignment horizontal="center" vertical="center" readingOrder="1"/>
    </xf>
    <xf numFmtId="0" fontId="8" fillId="0" borderId="10" xfId="0" applyFont="1" applyBorder="1" applyAlignment="1">
      <alignment horizontal="right" vertical="center" readingOrder="1"/>
    </xf>
    <xf numFmtId="0" fontId="8" fillId="0" borderId="0" xfId="0" applyFont="1" applyFill="1" applyBorder="1" applyAlignment="1">
      <alignment vertical="center" readingOrder="1"/>
    </xf>
    <xf numFmtId="0" fontId="5" fillId="0" borderId="11" xfId="0" applyFont="1" applyBorder="1" applyAlignment="1">
      <alignment vertical="center" readingOrder="1"/>
    </xf>
    <xf numFmtId="37" fontId="9" fillId="0" borderId="11" xfId="0" applyNumberFormat="1" applyFont="1" applyBorder="1" applyAlignment="1">
      <alignment horizontal="right" vertical="center" readingOrder="1"/>
    </xf>
    <xf numFmtId="0" fontId="5" fillId="0" borderId="0" xfId="0" applyFont="1" applyAlignment="1">
      <alignment vertical="center" readingOrder="1"/>
    </xf>
    <xf numFmtId="0" fontId="5" fillId="0" borderId="12" xfId="0" applyFont="1" applyBorder="1" applyAlignment="1">
      <alignment vertical="center" readingOrder="1"/>
    </xf>
    <xf numFmtId="37" fontId="9" fillId="0" borderId="12" xfId="0" applyNumberFormat="1" applyFont="1" applyBorder="1" applyAlignment="1">
      <alignment horizontal="right" vertical="center" readingOrder="1"/>
    </xf>
    <xf numFmtId="0" fontId="5" fillId="0" borderId="15" xfId="0" applyFont="1" applyBorder="1" applyAlignment="1">
      <alignment vertical="center" readingOrder="1"/>
    </xf>
    <xf numFmtId="37" fontId="9" fillId="0" borderId="15" xfId="0" applyNumberFormat="1" applyFont="1" applyBorder="1" applyAlignment="1">
      <alignment horizontal="right" vertical="center" readingOrder="1"/>
    </xf>
    <xf numFmtId="0" fontId="8" fillId="0" borderId="10" xfId="0" applyFont="1" applyBorder="1" applyAlignment="1">
      <alignment vertical="center" readingOrder="1"/>
    </xf>
    <xf numFmtId="37" fontId="13" fillId="0" borderId="10" xfId="0" applyNumberFormat="1" applyFont="1" applyBorder="1" applyAlignment="1">
      <alignment horizontal="right" vertical="center" readingOrder="1"/>
    </xf>
    <xf numFmtId="0" fontId="8" fillId="0" borderId="0" xfId="0" applyFont="1" applyAlignment="1">
      <alignment vertical="center" readingOrder="1"/>
    </xf>
    <xf numFmtId="0" fontId="5" fillId="0" borderId="0" xfId="0" applyFont="1" applyAlignment="1">
      <alignment horizontal="right" vertical="center" readingOrder="1"/>
    </xf>
    <xf numFmtId="0" fontId="8" fillId="0" borderId="14" xfId="0" applyFont="1" applyBorder="1" applyAlignment="1">
      <alignment horizontal="center" vertical="center" readingOrder="1"/>
    </xf>
    <xf numFmtId="0" fontId="8" fillId="0" borderId="14" xfId="0" applyFont="1" applyBorder="1" applyAlignment="1">
      <alignment horizontal="right" vertical="center" readingOrder="1"/>
    </xf>
    <xf numFmtId="0" fontId="5" fillId="0" borderId="13" xfId="0" applyFont="1" applyBorder="1" applyAlignment="1">
      <alignment vertical="center" readingOrder="1"/>
    </xf>
    <xf numFmtId="37" fontId="9" fillId="0" borderId="13" xfId="0" applyNumberFormat="1" applyFont="1" applyBorder="1" applyAlignment="1">
      <alignment horizontal="right" vertical="center" readingOrder="1"/>
    </xf>
    <xf numFmtId="3" fontId="13" fillId="0" borderId="10" xfId="0" applyNumberFormat="1" applyFont="1" applyBorder="1" applyAlignment="1">
      <alignment horizontal="right" vertical="center" readingOrder="1"/>
    </xf>
    <xf numFmtId="37" fontId="8" fillId="0" borderId="10" xfId="0" applyNumberFormat="1" applyFont="1" applyBorder="1" applyAlignment="1">
      <alignment vertical="center" readingOrder="1"/>
    </xf>
    <xf numFmtId="37" fontId="5" fillId="0" borderId="11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37" fontId="9" fillId="0" borderId="11" xfId="0" applyNumberFormat="1" applyFont="1" applyBorder="1" applyAlignment="1">
      <alignment horizontal="right" vertical="center"/>
    </xf>
    <xf numFmtId="37" fontId="9" fillId="0" borderId="12" xfId="0" applyNumberFormat="1" applyFont="1" applyBorder="1" applyAlignment="1">
      <alignment horizontal="right" vertical="center"/>
    </xf>
    <xf numFmtId="37" fontId="9" fillId="0" borderId="15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7" fontId="9" fillId="0" borderId="11" xfId="0" applyNumberFormat="1" applyFont="1" applyBorder="1" applyAlignment="1">
      <alignment vertical="center"/>
    </xf>
    <xf numFmtId="37" fontId="9" fillId="0" borderId="12" xfId="0" applyNumberFormat="1" applyFont="1" applyBorder="1" applyAlignment="1">
      <alignment vertical="center"/>
    </xf>
    <xf numFmtId="37" fontId="9" fillId="0" borderId="13" xfId="0" applyNumberFormat="1" applyFont="1" applyBorder="1" applyAlignment="1">
      <alignment vertical="center"/>
    </xf>
    <xf numFmtId="37" fontId="9" fillId="0" borderId="13" xfId="0" applyNumberFormat="1" applyFont="1" applyBorder="1" applyAlignment="1">
      <alignment horizontal="right" vertical="center"/>
    </xf>
    <xf numFmtId="37" fontId="5" fillId="0" borderId="13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9" xfId="0" applyFont="1" applyBorder="1" applyAlignment="1">
      <alignment horizontal="center" vertical="center" readingOrder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37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14" xfId="0" applyFont="1" applyFill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3" fontId="13" fillId="0" borderId="10" xfId="42" applyNumberFormat="1" applyFont="1" applyFill="1" applyBorder="1" applyAlignment="1">
      <alignment vertical="center"/>
    </xf>
    <xf numFmtId="0" fontId="13" fillId="0" borderId="10" xfId="42" applyNumberFormat="1" applyFont="1" applyFill="1" applyBorder="1" applyAlignment="1">
      <alignment vertical="center"/>
    </xf>
    <xf numFmtId="0" fontId="9" fillId="0" borderId="15" xfId="42" applyNumberFormat="1" applyFont="1" applyFill="1" applyBorder="1" applyAlignment="1">
      <alignment/>
    </xf>
    <xf numFmtId="3" fontId="9" fillId="0" borderId="10" xfId="42" applyNumberFormat="1" applyFont="1" applyFill="1" applyBorder="1" applyAlignment="1">
      <alignment vertical="center"/>
    </xf>
    <xf numFmtId="0" fontId="9" fillId="0" borderId="10" xfId="42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42" applyNumberFormat="1" applyFont="1" applyFill="1" applyBorder="1" applyAlignment="1">
      <alignment/>
    </xf>
    <xf numFmtId="191" fontId="9" fillId="0" borderId="17" xfId="42" applyNumberFormat="1" applyFont="1" applyFill="1" applyBorder="1" applyAlignment="1">
      <alignment vertical="center"/>
    </xf>
    <xf numFmtId="3" fontId="13" fillId="0" borderId="12" xfId="42" applyNumberFormat="1" applyFont="1" applyFill="1" applyBorder="1" applyAlignment="1">
      <alignment vertical="center"/>
    </xf>
    <xf numFmtId="3" fontId="13" fillId="0" borderId="10" xfId="42" applyNumberFormat="1" applyFont="1" applyFill="1" applyBorder="1" applyAlignment="1">
      <alignment/>
    </xf>
    <xf numFmtId="0" fontId="9" fillId="0" borderId="0" xfId="42" applyNumberFormat="1" applyFont="1" applyFill="1" applyBorder="1" applyAlignment="1">
      <alignment/>
    </xf>
    <xf numFmtId="3" fontId="9" fillId="0" borderId="17" xfId="42" applyNumberFormat="1" applyFont="1" applyFill="1" applyBorder="1" applyAlignment="1">
      <alignment horizontal="right" vertical="center" wrapText="1"/>
    </xf>
    <xf numFmtId="3" fontId="9" fillId="0" borderId="17" xfId="42" applyNumberFormat="1" applyFont="1" applyFill="1" applyBorder="1" applyAlignment="1">
      <alignment horizontal="right" vertical="center"/>
    </xf>
    <xf numFmtId="9" fontId="9" fillId="0" borderId="17" xfId="60" applyFont="1" applyFill="1" applyBorder="1" applyAlignment="1">
      <alignment horizontal="right" vertical="center"/>
    </xf>
    <xf numFmtId="3" fontId="9" fillId="0" borderId="17" xfId="42" applyNumberFormat="1" applyFont="1" applyFill="1" applyBorder="1" applyAlignment="1">
      <alignment horizontal="right"/>
    </xf>
    <xf numFmtId="3" fontId="9" fillId="0" borderId="12" xfId="42" applyNumberFormat="1" applyFont="1" applyFill="1" applyBorder="1" applyAlignment="1">
      <alignment horizontal="right" vertical="center" wrapText="1"/>
    </xf>
    <xf numFmtId="3" fontId="9" fillId="0" borderId="12" xfId="42" applyNumberFormat="1" applyFont="1" applyFill="1" applyBorder="1" applyAlignment="1">
      <alignment horizontal="right"/>
    </xf>
    <xf numFmtId="3" fontId="9" fillId="0" borderId="15" xfId="42" applyNumberFormat="1" applyFont="1" applyFill="1" applyBorder="1" applyAlignment="1">
      <alignment horizontal="right" vertical="center" wrapText="1"/>
    </xf>
    <xf numFmtId="3" fontId="9" fillId="0" borderId="15" xfId="42" applyNumberFormat="1" applyFont="1" applyFill="1" applyBorder="1" applyAlignment="1">
      <alignment horizontal="right" vertical="center"/>
    </xf>
    <xf numFmtId="3" fontId="9" fillId="0" borderId="15" xfId="42" applyNumberFormat="1" applyFont="1" applyFill="1" applyBorder="1" applyAlignment="1">
      <alignment horizontal="right"/>
    </xf>
    <xf numFmtId="3" fontId="13" fillId="0" borderId="10" xfId="42" applyNumberFormat="1" applyFont="1" applyFill="1" applyBorder="1" applyAlignment="1">
      <alignment horizontal="right" vertical="center" wrapText="1"/>
    </xf>
    <xf numFmtId="3" fontId="13" fillId="0" borderId="10" xfId="42" applyNumberFormat="1" applyFont="1" applyFill="1" applyBorder="1" applyAlignment="1">
      <alignment horizontal="right" vertical="center"/>
    </xf>
    <xf numFmtId="9" fontId="13" fillId="0" borderId="10" xfId="60" applyFont="1" applyFill="1" applyBorder="1" applyAlignment="1">
      <alignment horizontal="right" vertical="center"/>
    </xf>
    <xf numFmtId="9" fontId="9" fillId="0" borderId="11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9" fontId="9" fillId="0" borderId="12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9" fontId="9" fillId="0" borderId="13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9" fontId="13" fillId="0" borderId="10" xfId="0" applyNumberFormat="1" applyFont="1" applyFill="1" applyBorder="1" applyAlignment="1">
      <alignment horizontal="right" vertical="center"/>
    </xf>
    <xf numFmtId="3" fontId="13" fillId="0" borderId="11" xfId="42" applyNumberFormat="1" applyFont="1" applyFill="1" applyBorder="1" applyAlignment="1">
      <alignment vertical="center"/>
    </xf>
    <xf numFmtId="3" fontId="13" fillId="0" borderId="13" xfId="42" applyNumberFormat="1" applyFont="1" applyFill="1" applyBorder="1" applyAlignment="1">
      <alignment vertical="center"/>
    </xf>
    <xf numFmtId="3" fontId="9" fillId="0" borderId="11" xfId="42" applyNumberFormat="1" applyFont="1" applyFill="1" applyBorder="1" applyAlignment="1">
      <alignment vertical="center"/>
    </xf>
    <xf numFmtId="3" fontId="9" fillId="0" borderId="13" xfId="42" applyNumberFormat="1" applyFont="1" applyFill="1" applyBorder="1" applyAlignment="1">
      <alignment vertical="center"/>
    </xf>
    <xf numFmtId="0" fontId="9" fillId="0" borderId="11" xfId="42" applyNumberFormat="1" applyFont="1" applyFill="1" applyBorder="1" applyAlignment="1">
      <alignment vertical="center"/>
    </xf>
    <xf numFmtId="191" fontId="9" fillId="0" borderId="0" xfId="42" applyNumberFormat="1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286" t="s">
        <v>233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F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255" customWidth="1"/>
    <col min="2" max="6" width="15.7109375" style="263" customWidth="1"/>
    <col min="7" max="16384" width="9.140625" style="255" customWidth="1"/>
  </cols>
  <sheetData>
    <row r="1" spans="1:6" s="247" customFormat="1" ht="18.75">
      <c r="A1" s="147" t="s">
        <v>405</v>
      </c>
      <c r="B1" s="245"/>
      <c r="C1" s="245"/>
      <c r="D1" s="246"/>
      <c r="E1" s="245"/>
      <c r="F1" s="245"/>
    </row>
    <row r="2" spans="2:6" s="247" customFormat="1" ht="6.75" customHeight="1" thickBot="1">
      <c r="B2" s="248"/>
      <c r="C2" s="248"/>
      <c r="D2" s="249"/>
      <c r="E2" s="248"/>
      <c r="F2" s="248"/>
    </row>
    <row r="3" spans="2:6" s="247" customFormat="1" ht="13.5" thickBot="1">
      <c r="B3" s="316">
        <v>2011</v>
      </c>
      <c r="C3" s="316"/>
      <c r="D3" s="316"/>
      <c r="E3" s="316"/>
      <c r="F3" s="316"/>
    </row>
    <row r="4" spans="2:6" s="247" customFormat="1" ht="13.5" thickBot="1">
      <c r="B4" s="316" t="s">
        <v>100</v>
      </c>
      <c r="C4" s="316"/>
      <c r="D4" s="316"/>
      <c r="E4" s="316"/>
      <c r="F4" s="316"/>
    </row>
    <row r="5" spans="1:6" s="252" customFormat="1" ht="13.5" thickBot="1">
      <c r="A5" s="264" t="s">
        <v>443</v>
      </c>
      <c r="B5" s="265" t="s">
        <v>351</v>
      </c>
      <c r="C5" s="265" t="s">
        <v>406</v>
      </c>
      <c r="D5" s="265" t="s">
        <v>407</v>
      </c>
      <c r="E5" s="265" t="s">
        <v>408</v>
      </c>
      <c r="F5" s="265" t="s">
        <v>409</v>
      </c>
    </row>
    <row r="6" spans="1:6" ht="12.75">
      <c r="A6" s="253" t="s">
        <v>345</v>
      </c>
      <c r="B6" s="254">
        <v>2823445</v>
      </c>
      <c r="C6" s="254">
        <v>2689979</v>
      </c>
      <c r="D6" s="254">
        <v>212088</v>
      </c>
      <c r="E6" s="254">
        <v>101590</v>
      </c>
      <c r="F6" s="254">
        <v>160582</v>
      </c>
    </row>
    <row r="7" spans="1:6" ht="12.75">
      <c r="A7" s="256" t="s">
        <v>410</v>
      </c>
      <c r="B7" s="257">
        <v>2166895</v>
      </c>
      <c r="C7" s="257">
        <v>2068063</v>
      </c>
      <c r="D7" s="257">
        <v>446766</v>
      </c>
      <c r="E7" s="257">
        <v>-195822</v>
      </c>
      <c r="F7" s="257">
        <v>544945</v>
      </c>
    </row>
    <row r="8" spans="1:6" ht="12.75">
      <c r="A8" s="256" t="s">
        <v>286</v>
      </c>
      <c r="B8" s="257">
        <v>2067869</v>
      </c>
      <c r="C8" s="257">
        <v>2056661</v>
      </c>
      <c r="D8" s="257">
        <v>1515070</v>
      </c>
      <c r="E8" s="257">
        <v>-616193</v>
      </c>
      <c r="F8" s="257">
        <v>385589</v>
      </c>
    </row>
    <row r="9" spans="1:6" ht="12.75">
      <c r="A9" s="256" t="s">
        <v>269</v>
      </c>
      <c r="B9" s="257">
        <v>268632</v>
      </c>
      <c r="C9" s="257">
        <v>245473</v>
      </c>
      <c r="D9" s="257">
        <v>83140</v>
      </c>
      <c r="E9" s="257">
        <v>-5561</v>
      </c>
      <c r="F9" s="257">
        <v>76304</v>
      </c>
    </row>
    <row r="10" spans="1:6" ht="12.75">
      <c r="A10" s="256" t="s">
        <v>242</v>
      </c>
      <c r="B10" s="257">
        <v>1864044</v>
      </c>
      <c r="C10" s="257">
        <v>2815755</v>
      </c>
      <c r="D10" s="257">
        <v>12231471</v>
      </c>
      <c r="E10" s="257">
        <v>-21894</v>
      </c>
      <c r="F10" s="257">
        <v>430537</v>
      </c>
    </row>
    <row r="11" spans="1:6" ht="12.75">
      <c r="A11" s="256" t="s">
        <v>257</v>
      </c>
      <c r="B11" s="257">
        <v>4415483</v>
      </c>
      <c r="C11" s="257">
        <v>3966309</v>
      </c>
      <c r="D11" s="257">
        <v>1104693</v>
      </c>
      <c r="E11" s="257">
        <v>54292</v>
      </c>
      <c r="F11" s="257">
        <v>362112</v>
      </c>
    </row>
    <row r="12" spans="1:6" ht="12.75">
      <c r="A12" s="256" t="s">
        <v>265</v>
      </c>
      <c r="B12" s="257">
        <v>3062883</v>
      </c>
      <c r="C12" s="257">
        <v>2945211</v>
      </c>
      <c r="D12" s="257">
        <v>3377626</v>
      </c>
      <c r="E12" s="257">
        <v>-2067680</v>
      </c>
      <c r="F12" s="257">
        <v>736319</v>
      </c>
    </row>
    <row r="13" spans="1:6" ht="12.75">
      <c r="A13" s="256" t="s">
        <v>280</v>
      </c>
      <c r="B13" s="257">
        <v>76367</v>
      </c>
      <c r="C13" s="257">
        <v>81229</v>
      </c>
      <c r="D13" s="257">
        <v>51077</v>
      </c>
      <c r="E13" s="257">
        <v>-18550</v>
      </c>
      <c r="F13" s="257">
        <v>1285</v>
      </c>
    </row>
    <row r="14" spans="1:6" ht="12.75">
      <c r="A14" s="256" t="s">
        <v>411</v>
      </c>
      <c r="B14" s="257">
        <v>9381376</v>
      </c>
      <c r="C14" s="257">
        <v>8428147</v>
      </c>
      <c r="D14" s="257">
        <v>20948194</v>
      </c>
      <c r="E14" s="257">
        <v>47589</v>
      </c>
      <c r="F14" s="257">
        <v>2273004</v>
      </c>
    </row>
    <row r="15" spans="1:6" ht="12.75">
      <c r="A15" s="256" t="s">
        <v>255</v>
      </c>
      <c r="B15" s="257">
        <v>8351018</v>
      </c>
      <c r="C15" s="257">
        <v>7778205</v>
      </c>
      <c r="D15" s="257">
        <v>2607796</v>
      </c>
      <c r="E15" s="257">
        <v>113183</v>
      </c>
      <c r="F15" s="257">
        <v>1618910</v>
      </c>
    </row>
    <row r="16" spans="1:6" ht="12.75">
      <c r="A16" s="256" t="s">
        <v>254</v>
      </c>
      <c r="B16" s="257">
        <v>391947</v>
      </c>
      <c r="C16" s="257">
        <v>372381</v>
      </c>
      <c r="D16" s="257">
        <v>728889</v>
      </c>
      <c r="E16" s="257">
        <v>5318</v>
      </c>
      <c r="F16" s="257">
        <v>115692</v>
      </c>
    </row>
    <row r="17" spans="1:6" ht="12.75">
      <c r="A17" s="256" t="s">
        <v>346</v>
      </c>
      <c r="B17" s="257">
        <v>103051</v>
      </c>
      <c r="C17" s="257">
        <v>99908</v>
      </c>
      <c r="D17" s="257">
        <v>7402</v>
      </c>
      <c r="E17" s="257">
        <v>-6856</v>
      </c>
      <c r="F17" s="257">
        <v>1877</v>
      </c>
    </row>
    <row r="18" spans="1:6" ht="12.75">
      <c r="A18" s="256" t="s">
        <v>261</v>
      </c>
      <c r="B18" s="257">
        <v>31116</v>
      </c>
      <c r="C18" s="257">
        <v>29674</v>
      </c>
      <c r="D18" s="257">
        <v>1445</v>
      </c>
      <c r="E18" s="257">
        <v>-1076</v>
      </c>
      <c r="F18" s="257" t="s">
        <v>423</v>
      </c>
    </row>
    <row r="19" spans="1:6" ht="12.75">
      <c r="A19" s="256" t="s">
        <v>412</v>
      </c>
      <c r="B19" s="257">
        <v>1209414</v>
      </c>
      <c r="C19" s="257">
        <v>1118843</v>
      </c>
      <c r="D19" s="257">
        <v>29230</v>
      </c>
      <c r="E19" s="257">
        <v>26494</v>
      </c>
      <c r="F19" s="257">
        <v>156953</v>
      </c>
    </row>
    <row r="20" spans="1:6" ht="12.75">
      <c r="A20" s="256" t="s">
        <v>347</v>
      </c>
      <c r="B20" s="257">
        <v>181116</v>
      </c>
      <c r="C20" s="257">
        <v>251127</v>
      </c>
      <c r="D20" s="257">
        <v>422835</v>
      </c>
      <c r="E20" s="257">
        <v>-274242</v>
      </c>
      <c r="F20" s="257">
        <v>56389</v>
      </c>
    </row>
    <row r="21" spans="1:6" ht="12.75">
      <c r="A21" s="256" t="s">
        <v>413</v>
      </c>
      <c r="B21" s="257">
        <v>3515040</v>
      </c>
      <c r="C21" s="257">
        <v>1293476</v>
      </c>
      <c r="D21" s="257">
        <v>48272</v>
      </c>
      <c r="E21" s="257">
        <v>29992</v>
      </c>
      <c r="F21" s="257">
        <v>246598</v>
      </c>
    </row>
    <row r="22" spans="1:6" ht="12.75">
      <c r="A22" s="256" t="s">
        <v>249</v>
      </c>
      <c r="B22" s="257">
        <v>541900</v>
      </c>
      <c r="C22" s="257">
        <v>511402</v>
      </c>
      <c r="D22" s="257">
        <v>36933</v>
      </c>
      <c r="E22" s="257">
        <v>15709</v>
      </c>
      <c r="F22" s="257">
        <v>183981</v>
      </c>
    </row>
    <row r="23" spans="1:6" ht="12.75">
      <c r="A23" s="256" t="s">
        <v>414</v>
      </c>
      <c r="B23" s="257">
        <v>1396821</v>
      </c>
      <c r="C23" s="257">
        <v>1280038</v>
      </c>
      <c r="D23" s="257">
        <v>937362</v>
      </c>
      <c r="E23" s="257">
        <v>-815250</v>
      </c>
      <c r="F23" s="257">
        <v>267548</v>
      </c>
    </row>
    <row r="24" spans="1:6" ht="12.75">
      <c r="A24" s="256" t="s">
        <v>284</v>
      </c>
      <c r="B24" s="257">
        <v>172969</v>
      </c>
      <c r="C24" s="257">
        <v>168982</v>
      </c>
      <c r="D24" s="257">
        <v>22049</v>
      </c>
      <c r="E24" s="257">
        <v>4</v>
      </c>
      <c r="F24" s="257">
        <v>26030</v>
      </c>
    </row>
    <row r="25" spans="1:6" ht="12.75">
      <c r="A25" s="256" t="s">
        <v>415</v>
      </c>
      <c r="B25" s="257">
        <v>23122</v>
      </c>
      <c r="C25" s="257">
        <v>23343</v>
      </c>
      <c r="D25" s="257">
        <v>9750</v>
      </c>
      <c r="E25" s="257">
        <v>0</v>
      </c>
      <c r="F25" s="257">
        <v>777</v>
      </c>
    </row>
    <row r="26" spans="1:6" ht="12.75">
      <c r="A26" s="256" t="s">
        <v>264</v>
      </c>
      <c r="B26" s="257">
        <v>584670</v>
      </c>
      <c r="C26" s="257">
        <v>511818</v>
      </c>
      <c r="D26" s="257">
        <v>20161</v>
      </c>
      <c r="E26" s="257">
        <v>-61268</v>
      </c>
      <c r="F26" s="257">
        <v>153020</v>
      </c>
    </row>
    <row r="27" spans="1:6" ht="12.75">
      <c r="A27" s="256" t="s">
        <v>416</v>
      </c>
      <c r="B27" s="257">
        <v>17532</v>
      </c>
      <c r="C27" s="257">
        <v>10953</v>
      </c>
      <c r="D27" s="257">
        <v>164648</v>
      </c>
      <c r="E27" s="257">
        <v>0</v>
      </c>
      <c r="F27" s="257">
        <v>5743</v>
      </c>
    </row>
    <row r="28" spans="1:6" ht="12.75">
      <c r="A28" s="256" t="s">
        <v>283</v>
      </c>
      <c r="B28" s="257">
        <v>1386362</v>
      </c>
      <c r="C28" s="257">
        <v>1259730</v>
      </c>
      <c r="D28" s="257">
        <v>762170</v>
      </c>
      <c r="E28" s="257">
        <v>153833</v>
      </c>
      <c r="F28" s="257">
        <v>253049</v>
      </c>
    </row>
    <row r="29" spans="1:6" ht="12.75">
      <c r="A29" s="256" t="s">
        <v>253</v>
      </c>
      <c r="B29" s="257">
        <v>1696322</v>
      </c>
      <c r="C29" s="257">
        <v>1642085</v>
      </c>
      <c r="D29" s="257">
        <v>676776</v>
      </c>
      <c r="E29" s="257">
        <v>11557</v>
      </c>
      <c r="F29" s="257">
        <v>441261</v>
      </c>
    </row>
    <row r="30" spans="1:6" ht="12.75">
      <c r="A30" s="256" t="s">
        <v>281</v>
      </c>
      <c r="B30" s="257">
        <v>88059</v>
      </c>
      <c r="C30" s="257">
        <v>106030</v>
      </c>
      <c r="D30" s="257">
        <v>40154</v>
      </c>
      <c r="E30" s="257">
        <v>896</v>
      </c>
      <c r="F30" s="257">
        <v>32165</v>
      </c>
    </row>
    <row r="31" spans="1:6" ht="12.75">
      <c r="A31" s="256" t="s">
        <v>348</v>
      </c>
      <c r="B31" s="257">
        <v>4159467</v>
      </c>
      <c r="C31" s="257">
        <v>4058382</v>
      </c>
      <c r="D31" s="257">
        <v>1326503</v>
      </c>
      <c r="E31" s="257">
        <v>925223</v>
      </c>
      <c r="F31" s="257">
        <v>642967</v>
      </c>
    </row>
    <row r="32" spans="1:6" ht="12.75">
      <c r="A32" s="256" t="s">
        <v>246</v>
      </c>
      <c r="B32" s="257">
        <v>2277143</v>
      </c>
      <c r="C32" s="257">
        <v>2159615</v>
      </c>
      <c r="D32" s="257">
        <v>512280</v>
      </c>
      <c r="E32" s="257">
        <v>-331792</v>
      </c>
      <c r="F32" s="257">
        <v>421458</v>
      </c>
    </row>
    <row r="33" spans="1:6" ht="12.75">
      <c r="A33" s="256" t="s">
        <v>277</v>
      </c>
      <c r="B33" s="257">
        <v>30991</v>
      </c>
      <c r="C33" s="257">
        <v>30054</v>
      </c>
      <c r="D33" s="257">
        <v>399</v>
      </c>
      <c r="E33" s="257">
        <v>0</v>
      </c>
      <c r="F33" s="257">
        <v>5410</v>
      </c>
    </row>
    <row r="34" spans="1:6" ht="12.75">
      <c r="A34" s="256" t="s">
        <v>247</v>
      </c>
      <c r="B34" s="257">
        <v>349828</v>
      </c>
      <c r="C34" s="257">
        <v>348336</v>
      </c>
      <c r="D34" s="257">
        <v>0</v>
      </c>
      <c r="E34" s="257">
        <v>27192</v>
      </c>
      <c r="F34" s="257">
        <v>23351</v>
      </c>
    </row>
    <row r="35" spans="1:6" ht="12.75">
      <c r="A35" s="256" t="s">
        <v>268</v>
      </c>
      <c r="B35" s="257">
        <v>4996262</v>
      </c>
      <c r="C35" s="257">
        <v>4712771</v>
      </c>
      <c r="D35" s="257">
        <v>2661772</v>
      </c>
      <c r="E35" s="257">
        <v>-1895830</v>
      </c>
      <c r="F35" s="257">
        <v>524323</v>
      </c>
    </row>
    <row r="36" spans="1:6" ht="12.75">
      <c r="A36" s="256" t="s">
        <v>417</v>
      </c>
      <c r="B36" s="257">
        <v>1511437</v>
      </c>
      <c r="C36" s="257">
        <v>1179367</v>
      </c>
      <c r="D36" s="257">
        <v>11412</v>
      </c>
      <c r="E36" s="257">
        <v>31620</v>
      </c>
      <c r="F36" s="257">
        <v>57575</v>
      </c>
    </row>
    <row r="37" spans="1:6" ht="12.75">
      <c r="A37" s="256" t="s">
        <v>262</v>
      </c>
      <c r="B37" s="257">
        <v>523112</v>
      </c>
      <c r="C37" s="257">
        <v>537954</v>
      </c>
      <c r="D37" s="257">
        <v>80575</v>
      </c>
      <c r="E37" s="257">
        <v>-7608</v>
      </c>
      <c r="F37" s="257">
        <v>85128</v>
      </c>
    </row>
    <row r="38" spans="1:6" ht="12.75">
      <c r="A38" s="256" t="s">
        <v>256</v>
      </c>
      <c r="B38" s="257">
        <v>599708</v>
      </c>
      <c r="C38" s="257">
        <v>567737</v>
      </c>
      <c r="D38" s="257">
        <v>1058</v>
      </c>
      <c r="E38" s="257">
        <v>16373</v>
      </c>
      <c r="F38" s="257">
        <v>10795</v>
      </c>
    </row>
    <row r="39" spans="1:6" ht="12.75">
      <c r="A39" s="256" t="s">
        <v>251</v>
      </c>
      <c r="B39" s="257">
        <v>575449</v>
      </c>
      <c r="C39" s="257">
        <v>604896</v>
      </c>
      <c r="D39" s="257">
        <v>163586</v>
      </c>
      <c r="E39" s="257">
        <v>26105</v>
      </c>
      <c r="F39" s="257">
        <v>187085</v>
      </c>
    </row>
    <row r="40" spans="1:6" ht="12.75">
      <c r="A40" s="256" t="s">
        <v>419</v>
      </c>
      <c r="B40" s="257">
        <v>967533</v>
      </c>
      <c r="C40" s="257">
        <v>916687</v>
      </c>
      <c r="D40" s="257">
        <v>191423</v>
      </c>
      <c r="E40" s="257">
        <v>17809</v>
      </c>
      <c r="F40" s="257">
        <v>261666</v>
      </c>
    </row>
    <row r="41" spans="1:6" ht="12.75">
      <c r="A41" s="256" t="s">
        <v>418</v>
      </c>
      <c r="B41" s="257">
        <v>6167610</v>
      </c>
      <c r="C41" s="257">
        <v>5811894</v>
      </c>
      <c r="D41" s="257">
        <v>1525922</v>
      </c>
      <c r="E41" s="257">
        <v>-355370</v>
      </c>
      <c r="F41" s="257">
        <v>1342184</v>
      </c>
    </row>
    <row r="42" spans="1:6" ht="12.75">
      <c r="A42" s="256" t="s">
        <v>287</v>
      </c>
      <c r="B42" s="257">
        <v>136209</v>
      </c>
      <c r="C42" s="257">
        <v>113353</v>
      </c>
      <c r="D42" s="257">
        <v>0</v>
      </c>
      <c r="E42" s="257">
        <v>27913</v>
      </c>
      <c r="F42" s="257">
        <v>3044</v>
      </c>
    </row>
    <row r="43" spans="1:6" ht="12.75">
      <c r="A43" s="256" t="s">
        <v>420</v>
      </c>
      <c r="B43" s="257">
        <v>410374</v>
      </c>
      <c r="C43" s="257">
        <v>390503</v>
      </c>
      <c r="D43" s="257">
        <v>103790</v>
      </c>
      <c r="E43" s="257">
        <v>154500</v>
      </c>
      <c r="F43" s="257">
        <v>22894</v>
      </c>
    </row>
    <row r="44" spans="1:6" ht="12.75">
      <c r="A44" s="256" t="s">
        <v>392</v>
      </c>
      <c r="B44" s="257">
        <v>6013725</v>
      </c>
      <c r="C44" s="257">
        <v>5491371</v>
      </c>
      <c r="D44" s="257">
        <v>752362</v>
      </c>
      <c r="E44" s="257">
        <v>-68668</v>
      </c>
      <c r="F44" s="257">
        <v>617201</v>
      </c>
    </row>
    <row r="45" spans="1:6" ht="12.75">
      <c r="A45" s="256" t="s">
        <v>421</v>
      </c>
      <c r="B45" s="257">
        <v>2172667</v>
      </c>
      <c r="C45" s="257">
        <v>2024365</v>
      </c>
      <c r="D45" s="257">
        <v>262844</v>
      </c>
      <c r="E45" s="257">
        <v>-133932</v>
      </c>
      <c r="F45" s="257">
        <v>363640</v>
      </c>
    </row>
    <row r="46" spans="1:6" ht="12.75">
      <c r="A46" s="256" t="s">
        <v>422</v>
      </c>
      <c r="B46" s="257">
        <v>976388</v>
      </c>
      <c r="C46" s="257">
        <v>951650</v>
      </c>
      <c r="D46" s="257">
        <v>889967</v>
      </c>
      <c r="E46" s="257">
        <v>-57469</v>
      </c>
      <c r="F46" s="257">
        <v>239930</v>
      </c>
    </row>
    <row r="47" spans="1:6" ht="12.75">
      <c r="A47" s="256" t="s">
        <v>279</v>
      </c>
      <c r="B47" s="257">
        <v>706751</v>
      </c>
      <c r="C47" s="257">
        <v>653656</v>
      </c>
      <c r="D47" s="257">
        <v>91145</v>
      </c>
      <c r="E47" s="257">
        <v>-23406</v>
      </c>
      <c r="F47" s="257">
        <v>117709</v>
      </c>
    </row>
    <row r="48" spans="1:6" ht="13.5" thickBot="1">
      <c r="A48" s="266" t="s">
        <v>349</v>
      </c>
      <c r="B48" s="267">
        <v>351544</v>
      </c>
      <c r="C48" s="267">
        <v>315774</v>
      </c>
      <c r="D48" s="267">
        <v>67122</v>
      </c>
      <c r="E48" s="267">
        <v>-872</v>
      </c>
      <c r="F48" s="267">
        <v>60941</v>
      </c>
    </row>
    <row r="49" spans="1:6" s="262" customFormat="1" ht="13.5" thickBot="1">
      <c r="A49" s="260" t="s">
        <v>352</v>
      </c>
      <c r="B49" s="268">
        <f>SUM(B6:B48)</f>
        <v>78743651</v>
      </c>
      <c r="C49" s="268">
        <f>SUM(C6:C48)</f>
        <v>72623187</v>
      </c>
      <c r="D49" s="268">
        <f>SUM(D6:D48)</f>
        <v>55128157</v>
      </c>
      <c r="E49" s="261">
        <f>SUM(E6:E48)</f>
        <v>-5172147</v>
      </c>
      <c r="F49" s="268">
        <f>SUM(F6:F48)</f>
        <v>13517971</v>
      </c>
    </row>
    <row r="50" spans="1:6" s="13" customFormat="1" ht="13.5" customHeight="1">
      <c r="A50" s="13" t="s">
        <v>36</v>
      </c>
      <c r="B50" s="183"/>
      <c r="C50" s="183"/>
      <c r="D50" s="200"/>
      <c r="E50" s="199"/>
      <c r="F50" s="199"/>
    </row>
  </sheetData>
  <sheetProtection/>
  <mergeCells count="2">
    <mergeCell ref="B3:F3"/>
    <mergeCell ref="B4:F4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F51"/>
  <sheetViews>
    <sheetView zoomScalePageLayoutView="0" workbookViewId="0" topLeftCell="A47">
      <selection activeCell="A50" sqref="A50:IV51"/>
    </sheetView>
  </sheetViews>
  <sheetFormatPr defaultColWidth="9.140625" defaultRowHeight="12.75"/>
  <cols>
    <col min="1" max="1" width="17.421875" style="255" customWidth="1"/>
    <col min="2" max="4" width="15.7109375" style="263" customWidth="1"/>
    <col min="5" max="5" width="24.140625" style="263" bestFit="1" customWidth="1"/>
    <col min="6" max="6" width="15.7109375" style="263" customWidth="1"/>
    <col min="7" max="16384" width="9.140625" style="255" customWidth="1"/>
  </cols>
  <sheetData>
    <row r="1" spans="1:6" s="247" customFormat="1" ht="18.75">
      <c r="A1" s="147" t="s">
        <v>424</v>
      </c>
      <c r="B1" s="245"/>
      <c r="C1" s="245"/>
      <c r="D1" s="246"/>
      <c r="E1" s="245"/>
      <c r="F1" s="245"/>
    </row>
    <row r="2" spans="2:6" s="247" customFormat="1" ht="6.75" customHeight="1" thickBot="1">
      <c r="B2" s="248"/>
      <c r="C2" s="248"/>
      <c r="D2" s="249"/>
      <c r="E2" s="248"/>
      <c r="F2" s="248"/>
    </row>
    <row r="3" spans="2:6" s="247" customFormat="1" ht="13.5" thickBot="1">
      <c r="B3" s="316">
        <v>2011</v>
      </c>
      <c r="C3" s="316"/>
      <c r="D3" s="316"/>
      <c r="E3" s="316"/>
      <c r="F3" s="316"/>
    </row>
    <row r="4" spans="2:6" s="247" customFormat="1" ht="13.5" thickBot="1">
      <c r="B4" s="317" t="s">
        <v>100</v>
      </c>
      <c r="C4" s="317"/>
      <c r="D4" s="317"/>
      <c r="E4" s="317"/>
      <c r="F4" s="317"/>
    </row>
    <row r="5" spans="1:6" s="252" customFormat="1" ht="13.5" thickBot="1">
      <c r="A5" s="250" t="s">
        <v>443</v>
      </c>
      <c r="B5" s="251" t="s">
        <v>351</v>
      </c>
      <c r="C5" s="251" t="s">
        <v>406</v>
      </c>
      <c r="D5" s="251" t="s">
        <v>407</v>
      </c>
      <c r="E5" s="251" t="s">
        <v>408</v>
      </c>
      <c r="F5" s="251" t="s">
        <v>409</v>
      </c>
    </row>
    <row r="6" spans="1:6" ht="12.75">
      <c r="A6" s="253" t="s">
        <v>426</v>
      </c>
      <c r="B6" s="254">
        <v>643825</v>
      </c>
      <c r="C6" s="254">
        <v>615055</v>
      </c>
      <c r="D6" s="254">
        <v>86469</v>
      </c>
      <c r="E6" s="254">
        <v>-18176</v>
      </c>
      <c r="F6" s="254">
        <v>93217</v>
      </c>
    </row>
    <row r="7" spans="1:6" ht="12.75">
      <c r="A7" s="256" t="s">
        <v>427</v>
      </c>
      <c r="B7" s="257">
        <v>936188</v>
      </c>
      <c r="C7" s="257">
        <v>922651</v>
      </c>
      <c r="D7" s="257">
        <v>305139</v>
      </c>
      <c r="E7" s="257">
        <v>2134</v>
      </c>
      <c r="F7" s="257">
        <v>189372</v>
      </c>
    </row>
    <row r="8" spans="1:6" ht="12.75">
      <c r="A8" s="256" t="s">
        <v>286</v>
      </c>
      <c r="B8" s="257">
        <v>1652308</v>
      </c>
      <c r="C8" s="257">
        <v>1376434</v>
      </c>
      <c r="D8" s="257">
        <v>551993</v>
      </c>
      <c r="E8" s="257">
        <v>-289997</v>
      </c>
      <c r="F8" s="257">
        <v>84119</v>
      </c>
    </row>
    <row r="9" spans="1:6" ht="12.75">
      <c r="A9" s="256" t="s">
        <v>269</v>
      </c>
      <c r="B9" s="257">
        <v>126708</v>
      </c>
      <c r="C9" s="257">
        <v>117955</v>
      </c>
      <c r="D9" s="257">
        <v>1244</v>
      </c>
      <c r="E9" s="257">
        <v>243</v>
      </c>
      <c r="F9" s="257">
        <v>41029</v>
      </c>
    </row>
    <row r="10" spans="1:6" ht="12.75">
      <c r="A10" s="256" t="s">
        <v>242</v>
      </c>
      <c r="B10" s="257">
        <v>747645</v>
      </c>
      <c r="C10" s="257">
        <v>710350</v>
      </c>
      <c r="D10" s="257">
        <v>194702</v>
      </c>
      <c r="E10" s="257">
        <v>-96500</v>
      </c>
      <c r="F10" s="257">
        <v>121080</v>
      </c>
    </row>
    <row r="11" spans="1:6" ht="12.75">
      <c r="A11" s="256" t="s">
        <v>257</v>
      </c>
      <c r="B11" s="257">
        <v>1730034</v>
      </c>
      <c r="C11" s="257">
        <v>1714549</v>
      </c>
      <c r="D11" s="257">
        <v>1371231</v>
      </c>
      <c r="E11" s="257">
        <v>-936213</v>
      </c>
      <c r="F11" s="257">
        <v>251522</v>
      </c>
    </row>
    <row r="12" spans="1:6" ht="12.75">
      <c r="A12" s="256" t="s">
        <v>265</v>
      </c>
      <c r="B12" s="257">
        <v>1491351</v>
      </c>
      <c r="C12" s="257">
        <v>1713449</v>
      </c>
      <c r="D12" s="257">
        <v>187485</v>
      </c>
      <c r="E12" s="257">
        <v>27370</v>
      </c>
      <c r="F12" s="257">
        <v>189597</v>
      </c>
    </row>
    <row r="13" spans="1:6" ht="12.75">
      <c r="A13" s="256" t="s">
        <v>280</v>
      </c>
      <c r="B13" s="257">
        <v>51774</v>
      </c>
      <c r="C13" s="257">
        <v>42347</v>
      </c>
      <c r="D13" s="257">
        <v>616</v>
      </c>
      <c r="E13" s="257">
        <v>0</v>
      </c>
      <c r="F13" s="257">
        <v>5851</v>
      </c>
    </row>
    <row r="14" spans="1:6" ht="12.75">
      <c r="A14" s="256" t="s">
        <v>428</v>
      </c>
      <c r="B14" s="257">
        <v>4456553</v>
      </c>
      <c r="C14" s="257">
        <v>4284588</v>
      </c>
      <c r="D14" s="257">
        <v>1576723</v>
      </c>
      <c r="E14" s="257">
        <v>-166173</v>
      </c>
      <c r="F14" s="257">
        <v>1081866</v>
      </c>
    </row>
    <row r="15" spans="1:6" ht="12.75">
      <c r="A15" s="256" t="s">
        <v>278</v>
      </c>
      <c r="B15" s="257">
        <v>4317033</v>
      </c>
      <c r="C15" s="257">
        <v>3969924</v>
      </c>
      <c r="D15" s="257">
        <v>850149</v>
      </c>
      <c r="E15" s="257">
        <v>271408</v>
      </c>
      <c r="F15" s="257">
        <v>604844</v>
      </c>
    </row>
    <row r="16" spans="1:6" ht="12.75">
      <c r="A16" s="256" t="s">
        <v>255</v>
      </c>
      <c r="B16" s="257">
        <v>2011130</v>
      </c>
      <c r="C16" s="257">
        <v>2092208</v>
      </c>
      <c r="D16" s="257">
        <v>967941</v>
      </c>
      <c r="E16" s="257">
        <v>-196174</v>
      </c>
      <c r="F16" s="257">
        <v>397962</v>
      </c>
    </row>
    <row r="17" spans="1:6" ht="12.75">
      <c r="A17" s="256" t="s">
        <v>254</v>
      </c>
      <c r="B17" s="257">
        <v>213222</v>
      </c>
      <c r="C17" s="257">
        <v>203598</v>
      </c>
      <c r="D17" s="257">
        <v>1853</v>
      </c>
      <c r="E17" s="257">
        <v>0</v>
      </c>
      <c r="F17" s="257">
        <v>45275</v>
      </c>
    </row>
    <row r="18" spans="1:6" ht="12.75">
      <c r="A18" s="256" t="s">
        <v>429</v>
      </c>
      <c r="B18" s="257">
        <v>1198404</v>
      </c>
      <c r="C18" s="257">
        <v>1184127</v>
      </c>
      <c r="D18" s="257">
        <v>161311</v>
      </c>
      <c r="E18" s="257">
        <v>629449</v>
      </c>
      <c r="F18" s="257">
        <v>93661</v>
      </c>
    </row>
    <row r="19" spans="1:6" ht="12.75">
      <c r="A19" s="256" t="s">
        <v>261</v>
      </c>
      <c r="B19" s="257">
        <v>2367</v>
      </c>
      <c r="C19" s="257">
        <v>2136</v>
      </c>
      <c r="D19" s="257" t="s">
        <v>423</v>
      </c>
      <c r="E19" s="257">
        <v>0</v>
      </c>
      <c r="F19" s="257" t="s">
        <v>423</v>
      </c>
    </row>
    <row r="20" spans="1:6" ht="12.75">
      <c r="A20" s="256" t="s">
        <v>430</v>
      </c>
      <c r="B20" s="257">
        <v>381636</v>
      </c>
      <c r="C20" s="257">
        <v>377256</v>
      </c>
      <c r="D20" s="257">
        <v>66749</v>
      </c>
      <c r="E20" s="257">
        <v>23438</v>
      </c>
      <c r="F20" s="257">
        <v>58252</v>
      </c>
    </row>
    <row r="21" spans="1:6" ht="12.75">
      <c r="A21" s="256" t="s">
        <v>347</v>
      </c>
      <c r="B21" s="257">
        <v>138728</v>
      </c>
      <c r="C21" s="257">
        <v>136180</v>
      </c>
      <c r="D21" s="257">
        <v>22708</v>
      </c>
      <c r="E21" s="257">
        <v>-26585</v>
      </c>
      <c r="F21" s="257">
        <v>21989</v>
      </c>
    </row>
    <row r="22" spans="1:6" ht="12.75">
      <c r="A22" s="256" t="s">
        <v>431</v>
      </c>
      <c r="B22" s="257">
        <v>160746</v>
      </c>
      <c r="C22" s="257">
        <v>163284</v>
      </c>
      <c r="D22" s="257">
        <v>1320</v>
      </c>
      <c r="E22" s="257">
        <v>-1881</v>
      </c>
      <c r="F22" s="257">
        <v>22222</v>
      </c>
    </row>
    <row r="23" spans="1:6" ht="12.75">
      <c r="A23" s="256" t="s">
        <v>249</v>
      </c>
      <c r="B23" s="257">
        <v>665451</v>
      </c>
      <c r="C23" s="257">
        <v>636400</v>
      </c>
      <c r="D23" s="257">
        <v>99147</v>
      </c>
      <c r="E23" s="257">
        <v>-13803</v>
      </c>
      <c r="F23" s="257">
        <v>195545</v>
      </c>
    </row>
    <row r="24" spans="1:6" ht="12.75">
      <c r="A24" s="256" t="s">
        <v>432</v>
      </c>
      <c r="B24" s="257">
        <v>987903</v>
      </c>
      <c r="C24" s="257">
        <v>945990</v>
      </c>
      <c r="D24" s="257">
        <v>479496</v>
      </c>
      <c r="E24" s="257">
        <v>-15335</v>
      </c>
      <c r="F24" s="257">
        <v>115826</v>
      </c>
    </row>
    <row r="25" spans="1:6" ht="12.75">
      <c r="A25" s="256" t="s">
        <v>284</v>
      </c>
      <c r="B25" s="257">
        <v>28287</v>
      </c>
      <c r="C25" s="257">
        <v>28628</v>
      </c>
      <c r="D25" s="257">
        <v>30089</v>
      </c>
      <c r="E25" s="257">
        <v>-2670</v>
      </c>
      <c r="F25" s="257">
        <v>1696</v>
      </c>
    </row>
    <row r="26" spans="1:6" ht="12.75">
      <c r="A26" s="256" t="s">
        <v>433</v>
      </c>
      <c r="B26" s="257">
        <v>4533</v>
      </c>
      <c r="C26" s="257">
        <v>3738</v>
      </c>
      <c r="D26" s="257" t="s">
        <v>423</v>
      </c>
      <c r="E26" s="257">
        <v>0</v>
      </c>
      <c r="F26" s="257" t="s">
        <v>423</v>
      </c>
    </row>
    <row r="27" spans="1:6" ht="12.75">
      <c r="A27" s="256" t="s">
        <v>264</v>
      </c>
      <c r="B27" s="257">
        <v>64992</v>
      </c>
      <c r="C27" s="257">
        <v>71217</v>
      </c>
      <c r="D27" s="257">
        <v>3398</v>
      </c>
      <c r="E27" s="257">
        <v>-856</v>
      </c>
      <c r="F27" s="257">
        <v>21053</v>
      </c>
    </row>
    <row r="28" spans="1:6" ht="12.75">
      <c r="A28" s="256" t="s">
        <v>434</v>
      </c>
      <c r="B28" s="257">
        <v>284</v>
      </c>
      <c r="C28" s="257">
        <v>213</v>
      </c>
      <c r="D28" s="257" t="s">
        <v>423</v>
      </c>
      <c r="E28" s="257">
        <v>0</v>
      </c>
      <c r="F28" s="257">
        <v>115</v>
      </c>
    </row>
    <row r="29" spans="1:6" ht="12.75">
      <c r="A29" s="256" t="s">
        <v>435</v>
      </c>
      <c r="B29" s="257">
        <v>832669</v>
      </c>
      <c r="C29" s="257">
        <v>795476</v>
      </c>
      <c r="D29" s="257">
        <v>212558</v>
      </c>
      <c r="E29" s="257">
        <v>351806</v>
      </c>
      <c r="F29" s="257">
        <v>149858</v>
      </c>
    </row>
    <row r="30" spans="1:6" ht="12.75">
      <c r="A30" s="256" t="s">
        <v>253</v>
      </c>
      <c r="B30" s="257">
        <v>968237</v>
      </c>
      <c r="C30" s="257">
        <v>1070523</v>
      </c>
      <c r="D30" s="257">
        <v>312367</v>
      </c>
      <c r="E30" s="257">
        <v>-51092</v>
      </c>
      <c r="F30" s="257">
        <v>317088</v>
      </c>
    </row>
    <row r="31" spans="1:6" ht="12.75">
      <c r="A31" s="256" t="s">
        <v>281</v>
      </c>
      <c r="B31" s="257">
        <v>24130</v>
      </c>
      <c r="C31" s="257">
        <v>24569</v>
      </c>
      <c r="D31" s="257">
        <v>24409</v>
      </c>
      <c r="E31" s="257">
        <v>-18180</v>
      </c>
      <c r="F31" s="257">
        <v>5703</v>
      </c>
    </row>
    <row r="32" spans="1:6" ht="12.75">
      <c r="A32" s="256" t="s">
        <v>348</v>
      </c>
      <c r="B32" s="257">
        <v>2319503</v>
      </c>
      <c r="C32" s="257">
        <v>2260626</v>
      </c>
      <c r="D32" s="257">
        <v>1311449</v>
      </c>
      <c r="E32" s="257">
        <v>-351944</v>
      </c>
      <c r="F32" s="257">
        <v>456743</v>
      </c>
    </row>
    <row r="33" spans="1:6" ht="12.75">
      <c r="A33" s="256" t="s">
        <v>436</v>
      </c>
      <c r="B33" s="257">
        <v>983431</v>
      </c>
      <c r="C33" s="257">
        <v>1155833</v>
      </c>
      <c r="D33" s="257">
        <v>369693</v>
      </c>
      <c r="E33" s="257">
        <v>-473952</v>
      </c>
      <c r="F33" s="257">
        <v>201893</v>
      </c>
    </row>
    <row r="34" spans="1:6" ht="12.75">
      <c r="A34" s="256" t="s">
        <v>277</v>
      </c>
      <c r="B34" s="257">
        <v>23118</v>
      </c>
      <c r="C34" s="257">
        <v>23515</v>
      </c>
      <c r="D34" s="257">
        <v>62</v>
      </c>
      <c r="E34" s="257">
        <v>0</v>
      </c>
      <c r="F34" s="257">
        <v>5483</v>
      </c>
    </row>
    <row r="35" spans="1:6" ht="12.75">
      <c r="A35" s="256" t="s">
        <v>247</v>
      </c>
      <c r="B35" s="257">
        <v>203594</v>
      </c>
      <c r="C35" s="257">
        <v>222877</v>
      </c>
      <c r="D35" s="257">
        <v>88241</v>
      </c>
      <c r="E35" s="257">
        <v>0</v>
      </c>
      <c r="F35" s="257">
        <v>44206</v>
      </c>
    </row>
    <row r="36" spans="1:6" ht="12.75">
      <c r="A36" s="256" t="s">
        <v>268</v>
      </c>
      <c r="B36" s="257">
        <v>752992</v>
      </c>
      <c r="C36" s="257">
        <v>725821</v>
      </c>
      <c r="D36" s="257">
        <v>279023</v>
      </c>
      <c r="E36" s="257">
        <v>50181</v>
      </c>
      <c r="F36" s="257">
        <v>113018</v>
      </c>
    </row>
    <row r="37" spans="1:6" ht="12.75">
      <c r="A37" s="256" t="s">
        <v>252</v>
      </c>
      <c r="B37" s="257">
        <v>175903</v>
      </c>
      <c r="C37" s="257">
        <v>184709</v>
      </c>
      <c r="D37" s="257">
        <v>23611</v>
      </c>
      <c r="E37" s="257">
        <v>-14737</v>
      </c>
      <c r="F37" s="257">
        <v>26156</v>
      </c>
    </row>
    <row r="38" spans="1:6" ht="12.75">
      <c r="A38" s="256" t="s">
        <v>437</v>
      </c>
      <c r="B38" s="257">
        <v>627028</v>
      </c>
      <c r="C38" s="257">
        <v>719569</v>
      </c>
      <c r="D38" s="257">
        <v>417022</v>
      </c>
      <c r="E38" s="257">
        <v>-61295</v>
      </c>
      <c r="F38" s="257">
        <v>113792</v>
      </c>
    </row>
    <row r="39" spans="1:6" ht="12.75">
      <c r="A39" s="256" t="s">
        <v>256</v>
      </c>
      <c r="B39" s="257">
        <v>85273</v>
      </c>
      <c r="C39" s="257">
        <v>93410</v>
      </c>
      <c r="D39" s="257">
        <v>2306361</v>
      </c>
      <c r="E39" s="257">
        <v>-611753</v>
      </c>
      <c r="F39" s="257">
        <v>9717</v>
      </c>
    </row>
    <row r="40" spans="1:6" ht="12.75">
      <c r="A40" s="256" t="s">
        <v>251</v>
      </c>
      <c r="B40" s="257">
        <v>286228</v>
      </c>
      <c r="C40" s="257">
        <v>279920</v>
      </c>
      <c r="D40" s="257">
        <v>71952</v>
      </c>
      <c r="E40" s="257">
        <v>-37383</v>
      </c>
      <c r="F40" s="257">
        <v>74732</v>
      </c>
    </row>
    <row r="41" spans="1:6" ht="12.75">
      <c r="A41" s="256" t="s">
        <v>438</v>
      </c>
      <c r="B41" s="257">
        <v>866644</v>
      </c>
      <c r="C41" s="257">
        <v>808389</v>
      </c>
      <c r="D41" s="257">
        <v>234603</v>
      </c>
      <c r="E41" s="257">
        <v>-4802</v>
      </c>
      <c r="F41" s="257">
        <v>191830</v>
      </c>
    </row>
    <row r="42" spans="1:6" ht="12.75">
      <c r="A42" s="256" t="s">
        <v>439</v>
      </c>
      <c r="B42" s="257">
        <v>470710</v>
      </c>
      <c r="C42" s="257">
        <v>526851</v>
      </c>
      <c r="D42" s="257">
        <v>164710</v>
      </c>
      <c r="E42" s="257">
        <v>-64377</v>
      </c>
      <c r="F42" s="257">
        <v>102387</v>
      </c>
    </row>
    <row r="43" spans="1:6" ht="12.75">
      <c r="A43" s="256" t="s">
        <v>287</v>
      </c>
      <c r="B43" s="257">
        <v>68914</v>
      </c>
      <c r="C43" s="257">
        <v>55981</v>
      </c>
      <c r="D43" s="257">
        <v>3307</v>
      </c>
      <c r="E43" s="257">
        <v>0</v>
      </c>
      <c r="F43" s="257">
        <v>1470</v>
      </c>
    </row>
    <row r="44" spans="1:6" ht="12.75">
      <c r="A44" s="256" t="s">
        <v>440</v>
      </c>
      <c r="B44" s="257">
        <v>176385</v>
      </c>
      <c r="C44" s="257">
        <v>169984</v>
      </c>
      <c r="D44" s="257">
        <v>99057</v>
      </c>
      <c r="E44" s="257">
        <v>712</v>
      </c>
      <c r="F44" s="257">
        <v>7928</v>
      </c>
    </row>
    <row r="45" spans="1:6" ht="12.75">
      <c r="A45" s="256" t="s">
        <v>260</v>
      </c>
      <c r="B45" s="257">
        <v>2540107</v>
      </c>
      <c r="C45" s="257">
        <v>2426121</v>
      </c>
      <c r="D45" s="257">
        <v>753676</v>
      </c>
      <c r="E45" s="257">
        <v>-3673</v>
      </c>
      <c r="F45" s="257">
        <v>113041</v>
      </c>
    </row>
    <row r="46" spans="1:6" ht="12.75">
      <c r="A46" s="256" t="s">
        <v>275</v>
      </c>
      <c r="B46" s="257">
        <v>707873</v>
      </c>
      <c r="C46" s="257">
        <v>720980</v>
      </c>
      <c r="D46" s="257">
        <v>6994</v>
      </c>
      <c r="E46" s="257">
        <v>51612</v>
      </c>
      <c r="F46" s="257">
        <v>187456</v>
      </c>
    </row>
    <row r="47" spans="1:6" ht="12.75">
      <c r="A47" s="256" t="s">
        <v>441</v>
      </c>
      <c r="B47" s="257">
        <v>938443</v>
      </c>
      <c r="C47" s="257">
        <v>887086</v>
      </c>
      <c r="D47" s="257">
        <v>705176</v>
      </c>
      <c r="E47" s="257">
        <v>-601094</v>
      </c>
      <c r="F47" s="257">
        <v>263049</v>
      </c>
    </row>
    <row r="48" spans="1:6" ht="12.75">
      <c r="A48" s="256" t="s">
        <v>279</v>
      </c>
      <c r="B48" s="257">
        <v>274210</v>
      </c>
      <c r="C48" s="257">
        <v>232315</v>
      </c>
      <c r="D48" s="257">
        <v>33805</v>
      </c>
      <c r="E48" s="257">
        <v>-5810</v>
      </c>
      <c r="F48" s="257">
        <v>36097</v>
      </c>
    </row>
    <row r="49" spans="1:6" ht="13.5" thickBot="1">
      <c r="A49" s="258" t="s">
        <v>442</v>
      </c>
      <c r="B49" s="259">
        <v>42415</v>
      </c>
      <c r="C49" s="259">
        <v>33939</v>
      </c>
      <c r="D49" s="259">
        <v>1004</v>
      </c>
      <c r="E49" s="259">
        <v>28217</v>
      </c>
      <c r="F49" s="259">
        <v>938</v>
      </c>
    </row>
    <row r="50" spans="1:6" s="262" customFormat="1" ht="13.5" thickBot="1">
      <c r="A50" s="260" t="s">
        <v>352</v>
      </c>
      <c r="B50" s="261">
        <f>SUM(B6:B49)</f>
        <v>35378909</v>
      </c>
      <c r="C50" s="261">
        <f>SUM(C6:C49)</f>
        <v>34730771</v>
      </c>
      <c r="D50" s="261">
        <f>SUM(D6:D49)</f>
        <v>14378843</v>
      </c>
      <c r="E50" s="261">
        <f>SUM(E6:E49)</f>
        <v>-2627885</v>
      </c>
      <c r="F50" s="261">
        <f>SUM(F6:F49)</f>
        <v>6058678</v>
      </c>
    </row>
    <row r="51" spans="1:6" s="247" customFormat="1" ht="13.5" customHeight="1">
      <c r="A51" s="247" t="s">
        <v>36</v>
      </c>
      <c r="B51" s="245"/>
      <c r="C51" s="245"/>
      <c r="D51" s="246"/>
      <c r="E51" s="245"/>
      <c r="F51" s="245"/>
    </row>
  </sheetData>
  <sheetProtection/>
  <mergeCells count="2">
    <mergeCell ref="B3:F3"/>
    <mergeCell ref="B4:F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F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255" customWidth="1"/>
    <col min="2" max="6" width="15.7109375" style="263" customWidth="1"/>
    <col min="7" max="16384" width="9.140625" style="255" customWidth="1"/>
  </cols>
  <sheetData>
    <row r="1" spans="1:6" s="247" customFormat="1" ht="18.75">
      <c r="A1" s="147" t="s">
        <v>425</v>
      </c>
      <c r="B1" s="245"/>
      <c r="C1" s="245"/>
      <c r="D1" s="246"/>
      <c r="E1" s="245"/>
      <c r="F1" s="245"/>
    </row>
    <row r="2" spans="2:6" s="247" customFormat="1" ht="6.75" customHeight="1" thickBot="1">
      <c r="B2" s="248"/>
      <c r="C2" s="248"/>
      <c r="D2" s="249"/>
      <c r="E2" s="248"/>
      <c r="F2" s="248"/>
    </row>
    <row r="3" spans="2:6" s="247" customFormat="1" ht="13.5" thickBot="1">
      <c r="B3" s="316">
        <v>2011</v>
      </c>
      <c r="C3" s="316"/>
      <c r="D3" s="316"/>
      <c r="E3" s="316"/>
      <c r="F3" s="316"/>
    </row>
    <row r="4" spans="2:6" s="247" customFormat="1" ht="13.5" thickBot="1">
      <c r="B4" s="316" t="s">
        <v>100</v>
      </c>
      <c r="C4" s="316"/>
      <c r="D4" s="316"/>
      <c r="E4" s="316"/>
      <c r="F4" s="316"/>
    </row>
    <row r="5" spans="1:6" s="252" customFormat="1" ht="13.5" thickBot="1">
      <c r="A5" s="250" t="s">
        <v>443</v>
      </c>
      <c r="B5" s="251" t="s">
        <v>351</v>
      </c>
      <c r="C5" s="251" t="s">
        <v>406</v>
      </c>
      <c r="D5" s="251" t="s">
        <v>407</v>
      </c>
      <c r="E5" s="251" t="s">
        <v>408</v>
      </c>
      <c r="F5" s="251" t="s">
        <v>409</v>
      </c>
    </row>
    <row r="6" spans="1:6" s="13" customFormat="1" ht="13.5" customHeight="1">
      <c r="A6" s="270" t="s">
        <v>426</v>
      </c>
      <c r="B6" s="273">
        <v>842220</v>
      </c>
      <c r="C6" s="273">
        <v>789559</v>
      </c>
      <c r="D6" s="273">
        <v>601666</v>
      </c>
      <c r="E6" s="273">
        <v>309378</v>
      </c>
      <c r="F6" s="273">
        <v>39556</v>
      </c>
    </row>
    <row r="7" spans="1:6" ht="12.75">
      <c r="A7" s="271" t="s">
        <v>427</v>
      </c>
      <c r="B7" s="274">
        <v>1874392</v>
      </c>
      <c r="C7" s="274">
        <v>1809730</v>
      </c>
      <c r="D7" s="274">
        <v>323404</v>
      </c>
      <c r="E7" s="274">
        <v>-16072</v>
      </c>
      <c r="F7" s="274">
        <v>464586</v>
      </c>
    </row>
    <row r="8" spans="1:6" ht="12.75">
      <c r="A8" s="271" t="s">
        <v>286</v>
      </c>
      <c r="B8" s="274">
        <v>1604895</v>
      </c>
      <c r="C8" s="274">
        <v>1583041</v>
      </c>
      <c r="D8" s="274">
        <v>334641</v>
      </c>
      <c r="E8" s="274">
        <v>207280</v>
      </c>
      <c r="F8" s="274">
        <v>1018363</v>
      </c>
    </row>
    <row r="9" spans="1:6" ht="12.75">
      <c r="A9" s="271" t="s">
        <v>269</v>
      </c>
      <c r="B9" s="274">
        <v>570724</v>
      </c>
      <c r="C9" s="274">
        <v>528614</v>
      </c>
      <c r="D9" s="274">
        <v>75386</v>
      </c>
      <c r="E9" s="274">
        <v>30913</v>
      </c>
      <c r="F9" s="274">
        <v>243997</v>
      </c>
    </row>
    <row r="10" spans="1:6" ht="12.75">
      <c r="A10" s="271" t="s">
        <v>242</v>
      </c>
      <c r="B10" s="274">
        <v>693305</v>
      </c>
      <c r="C10" s="274">
        <v>325495</v>
      </c>
      <c r="D10" s="274">
        <v>107634</v>
      </c>
      <c r="E10" s="274">
        <v>74681</v>
      </c>
      <c r="F10" s="274">
        <v>84195</v>
      </c>
    </row>
    <row r="11" spans="1:6" ht="12.75">
      <c r="A11" s="271" t="s">
        <v>257</v>
      </c>
      <c r="B11" s="274">
        <v>975573</v>
      </c>
      <c r="C11" s="274">
        <v>940316</v>
      </c>
      <c r="D11" s="274">
        <v>191264</v>
      </c>
      <c r="E11" s="274">
        <v>176553</v>
      </c>
      <c r="F11" s="274">
        <v>115016</v>
      </c>
    </row>
    <row r="12" spans="1:6" ht="12.75">
      <c r="A12" s="271" t="s">
        <v>265</v>
      </c>
      <c r="B12" s="274">
        <v>1189950</v>
      </c>
      <c r="C12" s="274">
        <v>1161820</v>
      </c>
      <c r="D12" s="274">
        <v>246003</v>
      </c>
      <c r="E12" s="274">
        <v>14566</v>
      </c>
      <c r="F12" s="274">
        <v>408523</v>
      </c>
    </row>
    <row r="13" spans="1:6" ht="12.75">
      <c r="A13" s="271" t="s">
        <v>280</v>
      </c>
      <c r="B13" s="274">
        <v>37634</v>
      </c>
      <c r="C13" s="274">
        <v>40486</v>
      </c>
      <c r="D13" s="274">
        <v>45692</v>
      </c>
      <c r="E13" s="274">
        <v>-19571</v>
      </c>
      <c r="F13" s="274">
        <v>3116</v>
      </c>
    </row>
    <row r="14" spans="1:6" ht="12.75">
      <c r="A14" s="271" t="s">
        <v>428</v>
      </c>
      <c r="B14" s="274">
        <v>1302553</v>
      </c>
      <c r="C14" s="274">
        <v>1210587</v>
      </c>
      <c r="D14" s="274">
        <v>579359</v>
      </c>
      <c r="E14" s="274">
        <v>39017</v>
      </c>
      <c r="F14" s="274">
        <v>335184</v>
      </c>
    </row>
    <row r="15" spans="1:6" ht="12.75">
      <c r="A15" s="271" t="s">
        <v>255</v>
      </c>
      <c r="B15" s="274">
        <v>2956784</v>
      </c>
      <c r="C15" s="274">
        <v>2871924</v>
      </c>
      <c r="D15" s="274">
        <v>634046</v>
      </c>
      <c r="E15" s="274">
        <v>366673</v>
      </c>
      <c r="F15" s="274">
        <v>914031</v>
      </c>
    </row>
    <row r="16" spans="1:6" ht="12.75">
      <c r="A16" s="271" t="s">
        <v>254</v>
      </c>
      <c r="B16" s="274">
        <v>1055253</v>
      </c>
      <c r="C16" s="274">
        <v>975585</v>
      </c>
      <c r="D16" s="274">
        <v>174272</v>
      </c>
      <c r="E16" s="274">
        <v>83110</v>
      </c>
      <c r="F16" s="274">
        <v>344353</v>
      </c>
    </row>
    <row r="17" spans="1:6" ht="12.75">
      <c r="A17" s="271" t="s">
        <v>429</v>
      </c>
      <c r="B17" s="274">
        <v>171055</v>
      </c>
      <c r="C17" s="274">
        <v>147951</v>
      </c>
      <c r="D17" s="274">
        <v>85853</v>
      </c>
      <c r="E17" s="274">
        <v>-46238</v>
      </c>
      <c r="F17" s="274">
        <v>20958</v>
      </c>
    </row>
    <row r="18" spans="1:6" ht="12.75">
      <c r="A18" s="271" t="s">
        <v>261</v>
      </c>
      <c r="B18" s="274">
        <v>693</v>
      </c>
      <c r="C18" s="274">
        <v>696</v>
      </c>
      <c r="D18" s="274">
        <v>0</v>
      </c>
      <c r="E18" s="274">
        <v>0</v>
      </c>
      <c r="F18" s="274" t="s">
        <v>423</v>
      </c>
    </row>
    <row r="19" spans="1:6" ht="12.75">
      <c r="A19" s="271" t="s">
        <v>430</v>
      </c>
      <c r="B19" s="274">
        <v>849265</v>
      </c>
      <c r="C19" s="274">
        <v>776789</v>
      </c>
      <c r="D19" s="274">
        <v>105709</v>
      </c>
      <c r="E19" s="274">
        <v>-8163</v>
      </c>
      <c r="F19" s="274">
        <v>178873</v>
      </c>
    </row>
    <row r="20" spans="1:6" ht="12.75">
      <c r="A20" s="271" t="s">
        <v>431</v>
      </c>
      <c r="B20" s="274">
        <v>377323</v>
      </c>
      <c r="C20" s="274">
        <v>406834</v>
      </c>
      <c r="D20" s="274">
        <v>219981</v>
      </c>
      <c r="E20" s="274">
        <v>26483</v>
      </c>
      <c r="F20" s="274">
        <v>83739</v>
      </c>
    </row>
    <row r="21" spans="1:6" ht="12.75">
      <c r="A21" s="271" t="s">
        <v>249</v>
      </c>
      <c r="B21" s="274">
        <v>311521</v>
      </c>
      <c r="C21" s="274">
        <v>280136</v>
      </c>
      <c r="D21" s="274">
        <v>44574</v>
      </c>
      <c r="E21" s="274">
        <v>22111</v>
      </c>
      <c r="F21" s="274">
        <v>227317</v>
      </c>
    </row>
    <row r="22" spans="1:6" ht="12.75">
      <c r="A22" s="271" t="s">
        <v>432</v>
      </c>
      <c r="B22" s="274">
        <v>968686</v>
      </c>
      <c r="C22" s="274">
        <v>983094</v>
      </c>
      <c r="D22" s="274">
        <v>356806</v>
      </c>
      <c r="E22" s="274">
        <v>40393</v>
      </c>
      <c r="F22" s="274">
        <v>193737</v>
      </c>
    </row>
    <row r="23" spans="1:6" ht="12.75">
      <c r="A23" s="271" t="s">
        <v>284</v>
      </c>
      <c r="B23" s="274">
        <v>39618</v>
      </c>
      <c r="C23" s="274">
        <v>43500</v>
      </c>
      <c r="D23" s="274">
        <v>12060</v>
      </c>
      <c r="E23" s="274">
        <v>-13038</v>
      </c>
      <c r="F23" s="274">
        <v>14225</v>
      </c>
    </row>
    <row r="24" spans="1:6" ht="12.75">
      <c r="A24" s="271" t="s">
        <v>433</v>
      </c>
      <c r="B24" s="274">
        <v>36436</v>
      </c>
      <c r="C24" s="274">
        <v>39011</v>
      </c>
      <c r="D24" s="274">
        <v>23261</v>
      </c>
      <c r="E24" s="274">
        <v>-11229</v>
      </c>
      <c r="F24" s="274" t="s">
        <v>423</v>
      </c>
    </row>
    <row r="25" spans="1:6" ht="12.75">
      <c r="A25" s="271" t="s">
        <v>264</v>
      </c>
      <c r="B25" s="274">
        <v>563895</v>
      </c>
      <c r="C25" s="274">
        <v>581945</v>
      </c>
      <c r="D25" s="274">
        <v>282606</v>
      </c>
      <c r="E25" s="274">
        <v>-85865</v>
      </c>
      <c r="F25" s="274">
        <v>317577</v>
      </c>
    </row>
    <row r="26" spans="1:6" ht="12.75">
      <c r="A26" s="271" t="s">
        <v>434</v>
      </c>
      <c r="B26" s="274">
        <v>442969</v>
      </c>
      <c r="C26" s="274">
        <v>432769</v>
      </c>
      <c r="D26" s="274">
        <v>346598</v>
      </c>
      <c r="E26" s="274">
        <v>94932</v>
      </c>
      <c r="F26" s="274">
        <v>232641</v>
      </c>
    </row>
    <row r="27" spans="1:6" ht="12.75">
      <c r="A27" s="271" t="s">
        <v>435</v>
      </c>
      <c r="B27" s="274">
        <v>1243066</v>
      </c>
      <c r="C27" s="274">
        <v>1047214</v>
      </c>
      <c r="D27" s="274">
        <v>670263</v>
      </c>
      <c r="E27" s="274">
        <v>-134901</v>
      </c>
      <c r="F27" s="274">
        <v>247192</v>
      </c>
    </row>
    <row r="28" spans="1:6" ht="12.75">
      <c r="A28" s="271" t="s">
        <v>253</v>
      </c>
      <c r="B28" s="274">
        <v>2383619</v>
      </c>
      <c r="C28" s="274">
        <v>2305713</v>
      </c>
      <c r="D28" s="274">
        <v>850922</v>
      </c>
      <c r="E28" s="274">
        <v>22153</v>
      </c>
      <c r="F28" s="274">
        <v>362948</v>
      </c>
    </row>
    <row r="29" spans="1:6" ht="12.75">
      <c r="A29" s="271" t="s">
        <v>281</v>
      </c>
      <c r="B29" s="274">
        <v>338631</v>
      </c>
      <c r="C29" s="274">
        <v>444276</v>
      </c>
      <c r="D29" s="274">
        <v>94274</v>
      </c>
      <c r="E29" s="274">
        <v>-16722</v>
      </c>
      <c r="F29" s="274">
        <v>206902</v>
      </c>
    </row>
    <row r="30" spans="1:6" ht="12.75">
      <c r="A30" s="271" t="s">
        <v>348</v>
      </c>
      <c r="B30" s="274">
        <v>1456056</v>
      </c>
      <c r="C30" s="274">
        <v>1423122</v>
      </c>
      <c r="D30" s="274">
        <v>593207</v>
      </c>
      <c r="E30" s="274">
        <v>-24490</v>
      </c>
      <c r="F30" s="274">
        <v>159856</v>
      </c>
    </row>
    <row r="31" spans="1:6" ht="12.75">
      <c r="A31" s="271" t="s">
        <v>436</v>
      </c>
      <c r="B31" s="274">
        <v>962312</v>
      </c>
      <c r="C31" s="274">
        <v>638295</v>
      </c>
      <c r="D31" s="274">
        <v>361208</v>
      </c>
      <c r="E31" s="274">
        <v>74273</v>
      </c>
      <c r="F31" s="274">
        <v>193124</v>
      </c>
    </row>
    <row r="32" spans="1:6" ht="12.75">
      <c r="A32" s="271" t="s">
        <v>277</v>
      </c>
      <c r="B32" s="274">
        <v>6784184</v>
      </c>
      <c r="C32" s="274">
        <v>5486522</v>
      </c>
      <c r="D32" s="274">
        <v>686413</v>
      </c>
      <c r="E32" s="274">
        <v>119424</v>
      </c>
      <c r="F32" s="274">
        <v>4288072</v>
      </c>
    </row>
    <row r="33" spans="1:6" ht="12.75">
      <c r="A33" s="271" t="s">
        <v>247</v>
      </c>
      <c r="B33" s="274">
        <v>268468</v>
      </c>
      <c r="C33" s="274">
        <v>270418</v>
      </c>
      <c r="D33" s="274">
        <v>26245</v>
      </c>
      <c r="E33" s="274">
        <v>-25075</v>
      </c>
      <c r="F33" s="274">
        <v>132451</v>
      </c>
    </row>
    <row r="34" spans="1:6" ht="12.75">
      <c r="A34" s="271" t="s">
        <v>268</v>
      </c>
      <c r="B34" s="274">
        <v>1324073</v>
      </c>
      <c r="C34" s="274">
        <v>1384338</v>
      </c>
      <c r="D34" s="274">
        <v>420243</v>
      </c>
      <c r="E34" s="274">
        <v>-502</v>
      </c>
      <c r="F34" s="274">
        <v>259801</v>
      </c>
    </row>
    <row r="35" spans="1:6" ht="12.75">
      <c r="A35" s="271" t="s">
        <v>252</v>
      </c>
      <c r="B35" s="274">
        <v>327623</v>
      </c>
      <c r="C35" s="274">
        <v>311589</v>
      </c>
      <c r="D35" s="274">
        <v>66808</v>
      </c>
      <c r="E35" s="274">
        <v>9541</v>
      </c>
      <c r="F35" s="274">
        <v>99609</v>
      </c>
    </row>
    <row r="36" spans="1:6" ht="12.75">
      <c r="A36" s="271" t="s">
        <v>437</v>
      </c>
      <c r="B36" s="274">
        <v>429726</v>
      </c>
      <c r="C36" s="274">
        <v>424503</v>
      </c>
      <c r="D36" s="274">
        <v>66759</v>
      </c>
      <c r="E36" s="274">
        <v>5049</v>
      </c>
      <c r="F36" s="274">
        <v>89501</v>
      </c>
    </row>
    <row r="37" spans="1:6" ht="12.75">
      <c r="A37" s="271" t="s">
        <v>256</v>
      </c>
      <c r="B37" s="274">
        <v>199081</v>
      </c>
      <c r="C37" s="274">
        <v>209592</v>
      </c>
      <c r="D37" s="274">
        <v>7542</v>
      </c>
      <c r="E37" s="274">
        <v>67987</v>
      </c>
      <c r="F37" s="274">
        <v>28936</v>
      </c>
    </row>
    <row r="38" spans="1:6" ht="12.75">
      <c r="A38" s="271" t="s">
        <v>251</v>
      </c>
      <c r="B38" s="274">
        <v>562159</v>
      </c>
      <c r="C38" s="274">
        <v>566616</v>
      </c>
      <c r="D38" s="274">
        <v>140766</v>
      </c>
      <c r="E38" s="274">
        <v>1140</v>
      </c>
      <c r="F38" s="274">
        <v>152062</v>
      </c>
    </row>
    <row r="39" spans="1:6" ht="12.75">
      <c r="A39" s="271" t="s">
        <v>438</v>
      </c>
      <c r="B39" s="274">
        <v>10795297</v>
      </c>
      <c r="C39" s="274">
        <v>9081587</v>
      </c>
      <c r="D39" s="274">
        <v>1974920</v>
      </c>
      <c r="E39" s="274">
        <v>981250</v>
      </c>
      <c r="F39" s="274">
        <v>6272498</v>
      </c>
    </row>
    <row r="40" spans="1:6" ht="12.75">
      <c r="A40" s="271" t="s">
        <v>439</v>
      </c>
      <c r="B40" s="274">
        <v>1157621</v>
      </c>
      <c r="C40" s="274">
        <v>1136773</v>
      </c>
      <c r="D40" s="274">
        <v>308739</v>
      </c>
      <c r="E40" s="274">
        <v>-7751</v>
      </c>
      <c r="F40" s="274">
        <v>360560</v>
      </c>
    </row>
    <row r="41" spans="1:6" ht="12.75">
      <c r="A41" s="271" t="s">
        <v>287</v>
      </c>
      <c r="B41" s="274">
        <v>26302</v>
      </c>
      <c r="C41" s="274">
        <v>22758</v>
      </c>
      <c r="D41" s="274">
        <v>4946</v>
      </c>
      <c r="E41" s="274">
        <v>0</v>
      </c>
      <c r="F41" s="274">
        <v>2339</v>
      </c>
    </row>
    <row r="42" spans="1:6" ht="12.75">
      <c r="A42" s="271" t="s">
        <v>440</v>
      </c>
      <c r="B42" s="274">
        <v>176076</v>
      </c>
      <c r="C42" s="274">
        <v>168348</v>
      </c>
      <c r="D42" s="274">
        <v>49520</v>
      </c>
      <c r="E42" s="274">
        <v>1776</v>
      </c>
      <c r="F42" s="274">
        <v>15930</v>
      </c>
    </row>
    <row r="43" spans="1:6" ht="12.75">
      <c r="A43" s="271" t="s">
        <v>260</v>
      </c>
      <c r="B43" s="274">
        <v>420921</v>
      </c>
      <c r="C43" s="274">
        <v>403270</v>
      </c>
      <c r="D43" s="274">
        <v>136696</v>
      </c>
      <c r="E43" s="274">
        <v>-4344</v>
      </c>
      <c r="F43" s="274">
        <v>89108</v>
      </c>
    </row>
    <row r="44" spans="1:6" ht="12.75">
      <c r="A44" s="271" t="s">
        <v>275</v>
      </c>
      <c r="B44" s="274">
        <v>453465</v>
      </c>
      <c r="C44" s="274">
        <v>446407</v>
      </c>
      <c r="D44" s="274">
        <v>70081</v>
      </c>
      <c r="E44" s="274">
        <v>-49969</v>
      </c>
      <c r="F44" s="274">
        <v>52688</v>
      </c>
    </row>
    <row r="45" spans="1:6" ht="12.75">
      <c r="A45" s="271" t="s">
        <v>441</v>
      </c>
      <c r="B45" s="274">
        <v>991473</v>
      </c>
      <c r="C45" s="274">
        <v>945942</v>
      </c>
      <c r="D45" s="274">
        <v>279090</v>
      </c>
      <c r="E45" s="274">
        <v>-134748</v>
      </c>
      <c r="F45" s="274">
        <v>400206</v>
      </c>
    </row>
    <row r="46" spans="1:6" ht="12.75">
      <c r="A46" s="271" t="s">
        <v>279</v>
      </c>
      <c r="B46" s="274">
        <v>4977064</v>
      </c>
      <c r="C46" s="274">
        <v>4836827</v>
      </c>
      <c r="D46" s="274">
        <v>811576</v>
      </c>
      <c r="E46" s="274">
        <v>437933</v>
      </c>
      <c r="F46" s="274">
        <v>1711965</v>
      </c>
    </row>
    <row r="47" spans="1:6" ht="13.5" thickBot="1">
      <c r="A47" s="272" t="s">
        <v>442</v>
      </c>
      <c r="B47" s="275">
        <v>613893</v>
      </c>
      <c r="C47" s="275">
        <v>685573</v>
      </c>
      <c r="D47" s="275">
        <v>315925</v>
      </c>
      <c r="E47" s="275">
        <v>164048</v>
      </c>
      <c r="F47" s="275">
        <v>385241</v>
      </c>
    </row>
    <row r="48" spans="1:6" s="262" customFormat="1" ht="13.5" thickBot="1">
      <c r="A48" s="269" t="s">
        <v>352</v>
      </c>
      <c r="B48" s="261">
        <f>SUM(B4:B47)</f>
        <v>52755854</v>
      </c>
      <c r="C48" s="261">
        <f>SUM(C4:C47)</f>
        <v>48169565</v>
      </c>
      <c r="D48" s="261">
        <f>SUM(D4:D47)</f>
        <v>12726958</v>
      </c>
      <c r="E48" s="261">
        <f>SUM(E4:E47)</f>
        <v>2771986</v>
      </c>
      <c r="F48" s="261">
        <f>SUM(F6:F47)</f>
        <v>20750976</v>
      </c>
    </row>
    <row r="49" spans="1:6" s="247" customFormat="1" ht="13.5" customHeight="1">
      <c r="A49" s="247" t="s">
        <v>36</v>
      </c>
      <c r="B49" s="245"/>
      <c r="C49" s="245"/>
      <c r="D49" s="246"/>
      <c r="E49" s="245"/>
      <c r="F49" s="245"/>
    </row>
  </sheetData>
  <sheetProtection/>
  <mergeCells count="2">
    <mergeCell ref="B3:F3"/>
    <mergeCell ref="B4:F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F50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7.421875" style="255" customWidth="1"/>
    <col min="2" max="6" width="15.7109375" style="263" customWidth="1"/>
    <col min="7" max="16384" width="9.140625" style="255" customWidth="1"/>
  </cols>
  <sheetData>
    <row r="1" spans="1:6" s="247" customFormat="1" ht="18.75">
      <c r="A1" s="147" t="s">
        <v>444</v>
      </c>
      <c r="B1" s="245"/>
      <c r="C1" s="245"/>
      <c r="D1" s="246"/>
      <c r="E1" s="245"/>
      <c r="F1" s="245"/>
    </row>
    <row r="2" spans="2:6" s="247" customFormat="1" ht="6.75" customHeight="1" thickBot="1">
      <c r="B2" s="248"/>
      <c r="C2" s="248"/>
      <c r="D2" s="249"/>
      <c r="E2" s="248"/>
      <c r="F2" s="248"/>
    </row>
    <row r="3" spans="2:6" s="247" customFormat="1" ht="13.5" thickBot="1">
      <c r="B3" s="316">
        <v>2011</v>
      </c>
      <c r="C3" s="316"/>
      <c r="D3" s="316"/>
      <c r="E3" s="316"/>
      <c r="F3" s="316"/>
    </row>
    <row r="4" spans="2:6" s="247" customFormat="1" ht="13.5" thickBot="1">
      <c r="B4" s="316" t="s">
        <v>100</v>
      </c>
      <c r="C4" s="316"/>
      <c r="D4" s="316"/>
      <c r="E4" s="316"/>
      <c r="F4" s="316"/>
    </row>
    <row r="5" spans="1:6" s="252" customFormat="1" ht="13.5" thickBot="1">
      <c r="A5" s="250" t="s">
        <v>443</v>
      </c>
      <c r="B5" s="251" t="s">
        <v>351</v>
      </c>
      <c r="C5" s="251" t="s">
        <v>406</v>
      </c>
      <c r="D5" s="251" t="s">
        <v>407</v>
      </c>
      <c r="E5" s="251" t="s">
        <v>408</v>
      </c>
      <c r="F5" s="251" t="s">
        <v>409</v>
      </c>
    </row>
    <row r="6" spans="1:6" s="13" customFormat="1" ht="13.5" customHeight="1">
      <c r="A6" s="201" t="s">
        <v>426</v>
      </c>
      <c r="B6" s="276">
        <v>10662208</v>
      </c>
      <c r="C6" s="276">
        <v>9962569</v>
      </c>
      <c r="D6" s="276">
        <v>6525699</v>
      </c>
      <c r="E6" s="276">
        <v>220263</v>
      </c>
      <c r="F6" s="276">
        <v>2064834</v>
      </c>
    </row>
    <row r="7" spans="1:6" ht="12.75">
      <c r="A7" s="203" t="s">
        <v>427</v>
      </c>
      <c r="B7" s="277">
        <v>12868709</v>
      </c>
      <c r="C7" s="277">
        <v>10742312</v>
      </c>
      <c r="D7" s="277">
        <v>6802452</v>
      </c>
      <c r="E7" s="277">
        <v>554968</v>
      </c>
      <c r="F7" s="277">
        <v>3568864</v>
      </c>
    </row>
    <row r="8" spans="1:6" ht="12.75">
      <c r="A8" s="203" t="s">
        <v>286</v>
      </c>
      <c r="B8" s="277">
        <v>3516932</v>
      </c>
      <c r="C8" s="277">
        <v>3993175</v>
      </c>
      <c r="D8" s="277">
        <v>2480358</v>
      </c>
      <c r="E8" s="277">
        <v>-155300</v>
      </c>
      <c r="F8" s="277">
        <v>950782</v>
      </c>
    </row>
    <row r="9" spans="1:6" ht="12.75">
      <c r="A9" s="203" t="s">
        <v>269</v>
      </c>
      <c r="B9" s="277">
        <v>2015961</v>
      </c>
      <c r="C9" s="277">
        <v>2377197</v>
      </c>
      <c r="D9" s="277">
        <v>847156</v>
      </c>
      <c r="E9" s="277">
        <v>104129</v>
      </c>
      <c r="F9" s="277">
        <v>815870</v>
      </c>
    </row>
    <row r="10" spans="1:6" ht="12.75">
      <c r="A10" s="203" t="s">
        <v>242</v>
      </c>
      <c r="B10" s="277">
        <v>13983211</v>
      </c>
      <c r="C10" s="277">
        <v>8383241</v>
      </c>
      <c r="D10" s="277">
        <v>5744723</v>
      </c>
      <c r="E10" s="277">
        <v>1504637</v>
      </c>
      <c r="F10" s="277">
        <v>2363744</v>
      </c>
    </row>
    <row r="11" spans="1:6" ht="12.75">
      <c r="A11" s="203" t="s">
        <v>257</v>
      </c>
      <c r="B11" s="277">
        <v>35257365</v>
      </c>
      <c r="C11" s="277">
        <v>29043332</v>
      </c>
      <c r="D11" s="277">
        <v>14284058</v>
      </c>
      <c r="E11" s="277">
        <v>865139</v>
      </c>
      <c r="F11" s="277">
        <v>5141127</v>
      </c>
    </row>
    <row r="12" spans="1:6" ht="12.75">
      <c r="A12" s="203" t="s">
        <v>265</v>
      </c>
      <c r="B12" s="277">
        <v>9656358</v>
      </c>
      <c r="C12" s="277">
        <v>9551832</v>
      </c>
      <c r="D12" s="277">
        <v>6291031</v>
      </c>
      <c r="E12" s="277">
        <v>391378</v>
      </c>
      <c r="F12" s="277">
        <v>2389455</v>
      </c>
    </row>
    <row r="13" spans="1:6" ht="12.75">
      <c r="A13" s="203" t="s">
        <v>280</v>
      </c>
      <c r="B13" s="277">
        <v>319207</v>
      </c>
      <c r="C13" s="277">
        <v>283495</v>
      </c>
      <c r="D13" s="277">
        <v>137766</v>
      </c>
      <c r="E13" s="277">
        <v>-51487</v>
      </c>
      <c r="F13" s="277">
        <v>28283</v>
      </c>
    </row>
    <row r="14" spans="1:6" ht="12.75">
      <c r="A14" s="203" t="s">
        <v>428</v>
      </c>
      <c r="B14" s="277">
        <v>12022762</v>
      </c>
      <c r="C14" s="277">
        <v>13050570</v>
      </c>
      <c r="D14" s="277">
        <v>8910094</v>
      </c>
      <c r="E14" s="277">
        <v>428716</v>
      </c>
      <c r="F14" s="277">
        <v>3504367</v>
      </c>
    </row>
    <row r="15" spans="1:6" ht="12.75">
      <c r="A15" s="203" t="s">
        <v>255</v>
      </c>
      <c r="B15" s="277">
        <v>18736103</v>
      </c>
      <c r="C15" s="277">
        <v>18494992</v>
      </c>
      <c r="D15" s="277">
        <v>10154366</v>
      </c>
      <c r="E15" s="277">
        <v>493774</v>
      </c>
      <c r="F15" s="277">
        <v>4713503</v>
      </c>
    </row>
    <row r="16" spans="1:6" ht="12.75">
      <c r="A16" s="203" t="s">
        <v>254</v>
      </c>
      <c r="B16" s="277">
        <v>4593011</v>
      </c>
      <c r="C16" s="277">
        <v>4216245</v>
      </c>
      <c r="D16" s="277">
        <v>2655794</v>
      </c>
      <c r="E16" s="277">
        <v>-177701</v>
      </c>
      <c r="F16" s="277">
        <v>1629976</v>
      </c>
    </row>
    <row r="17" spans="1:6" ht="12.75">
      <c r="A17" s="203" t="s">
        <v>429</v>
      </c>
      <c r="B17" s="277">
        <v>723123</v>
      </c>
      <c r="C17" s="277">
        <v>726955</v>
      </c>
      <c r="D17" s="277">
        <v>444597</v>
      </c>
      <c r="E17" s="277">
        <v>86623</v>
      </c>
      <c r="F17" s="277">
        <v>89478</v>
      </c>
    </row>
    <row r="18" spans="1:6" ht="12.75">
      <c r="A18" s="203" t="s">
        <v>261</v>
      </c>
      <c r="B18" s="277">
        <v>40679</v>
      </c>
      <c r="C18" s="277">
        <v>37328</v>
      </c>
      <c r="D18" s="277">
        <v>-9270</v>
      </c>
      <c r="E18" s="278">
        <v>-693</v>
      </c>
      <c r="F18" s="278" t="s">
        <v>423</v>
      </c>
    </row>
    <row r="19" spans="1:6" ht="12.75">
      <c r="A19" s="203" t="s">
        <v>430</v>
      </c>
      <c r="B19" s="277">
        <v>5496769</v>
      </c>
      <c r="C19" s="277">
        <v>5148195</v>
      </c>
      <c r="D19" s="277">
        <v>3132819</v>
      </c>
      <c r="E19" s="277">
        <v>110442</v>
      </c>
      <c r="F19" s="277">
        <v>1255133</v>
      </c>
    </row>
    <row r="20" spans="1:6" ht="12.75">
      <c r="A20" s="203" t="s">
        <v>347</v>
      </c>
      <c r="B20" s="277">
        <v>136043</v>
      </c>
      <c r="C20" s="277">
        <v>124718</v>
      </c>
      <c r="D20" s="278">
        <v>0</v>
      </c>
      <c r="E20" s="277">
        <v>77335</v>
      </c>
      <c r="F20" s="277">
        <v>17915</v>
      </c>
    </row>
    <row r="21" spans="1:6" ht="12.75">
      <c r="A21" s="203" t="s">
        <v>431</v>
      </c>
      <c r="B21" s="277">
        <v>2794801</v>
      </c>
      <c r="C21" s="277">
        <v>6141060</v>
      </c>
      <c r="D21" s="277">
        <v>3479251</v>
      </c>
      <c r="E21" s="277">
        <v>-7027</v>
      </c>
      <c r="F21" s="277">
        <v>1512322</v>
      </c>
    </row>
    <row r="22" spans="1:6" ht="12.75">
      <c r="A22" s="203" t="s">
        <v>249</v>
      </c>
      <c r="B22" s="277">
        <v>1805185</v>
      </c>
      <c r="C22" s="277">
        <v>1828309</v>
      </c>
      <c r="D22" s="277">
        <v>854734</v>
      </c>
      <c r="E22" s="277">
        <v>-5689</v>
      </c>
      <c r="F22" s="277">
        <v>409150</v>
      </c>
    </row>
    <row r="23" spans="1:6" ht="12.75">
      <c r="A23" s="203" t="s">
        <v>432</v>
      </c>
      <c r="B23" s="277">
        <v>4831473</v>
      </c>
      <c r="C23" s="277">
        <v>4612429</v>
      </c>
      <c r="D23" s="277">
        <v>3323463</v>
      </c>
      <c r="E23" s="277">
        <v>142624</v>
      </c>
      <c r="F23" s="277">
        <v>1273672</v>
      </c>
    </row>
    <row r="24" spans="1:6" ht="12.75">
      <c r="A24" s="203" t="s">
        <v>284</v>
      </c>
      <c r="B24" s="277">
        <v>1165830</v>
      </c>
      <c r="C24" s="277">
        <v>1153687</v>
      </c>
      <c r="D24" s="277">
        <v>661304</v>
      </c>
      <c r="E24" s="277">
        <v>51301</v>
      </c>
      <c r="F24" s="277">
        <v>139716</v>
      </c>
    </row>
    <row r="25" spans="1:6" ht="12.75">
      <c r="A25" s="203" t="s">
        <v>433</v>
      </c>
      <c r="B25" s="277">
        <v>108875</v>
      </c>
      <c r="C25" s="277">
        <v>175351</v>
      </c>
      <c r="D25" s="277">
        <v>34197</v>
      </c>
      <c r="E25" s="277">
        <v>5945</v>
      </c>
      <c r="F25" s="277">
        <v>8637</v>
      </c>
    </row>
    <row r="26" spans="1:6" ht="12.75">
      <c r="A26" s="203" t="s">
        <v>264</v>
      </c>
      <c r="B26" s="277">
        <v>2718639</v>
      </c>
      <c r="C26" s="277">
        <v>2793629</v>
      </c>
      <c r="D26" s="277">
        <v>1585298</v>
      </c>
      <c r="E26" s="277">
        <v>-166033</v>
      </c>
      <c r="F26" s="277">
        <v>694399</v>
      </c>
    </row>
    <row r="27" spans="1:6" ht="12.75">
      <c r="A27" s="203" t="s">
        <v>434</v>
      </c>
      <c r="B27" s="277">
        <v>1324815</v>
      </c>
      <c r="C27" s="277">
        <v>1218752</v>
      </c>
      <c r="D27" s="277">
        <v>316616</v>
      </c>
      <c r="E27" s="277">
        <v>14046</v>
      </c>
      <c r="F27" s="277">
        <v>374581</v>
      </c>
    </row>
    <row r="28" spans="1:6" ht="12.75">
      <c r="A28" s="203" t="s">
        <v>435</v>
      </c>
      <c r="B28" s="277">
        <v>4907274</v>
      </c>
      <c r="C28" s="277">
        <v>5181015</v>
      </c>
      <c r="D28" s="277">
        <v>3937036</v>
      </c>
      <c r="E28" s="277">
        <v>-466608</v>
      </c>
      <c r="F28" s="277">
        <v>1054955</v>
      </c>
    </row>
    <row r="29" spans="1:6" ht="12.75">
      <c r="A29" s="203" t="s">
        <v>253</v>
      </c>
      <c r="B29" s="277">
        <v>12682318</v>
      </c>
      <c r="C29" s="277">
        <v>11860620</v>
      </c>
      <c r="D29" s="277">
        <v>5815199</v>
      </c>
      <c r="E29" s="277">
        <v>233655</v>
      </c>
      <c r="F29" s="277">
        <v>3827959</v>
      </c>
    </row>
    <row r="30" spans="1:6" ht="12.75">
      <c r="A30" s="203" t="s">
        <v>281</v>
      </c>
      <c r="B30" s="277">
        <v>791836</v>
      </c>
      <c r="C30" s="277">
        <v>1115055</v>
      </c>
      <c r="D30" s="277">
        <v>684654</v>
      </c>
      <c r="E30" s="277">
        <v>-119045</v>
      </c>
      <c r="F30" s="277">
        <v>415248</v>
      </c>
    </row>
    <row r="31" spans="1:6" ht="12.75">
      <c r="A31" s="203" t="s">
        <v>348</v>
      </c>
      <c r="B31" s="277">
        <v>11173767</v>
      </c>
      <c r="C31" s="277">
        <v>9975213</v>
      </c>
      <c r="D31" s="277">
        <v>5840098</v>
      </c>
      <c r="E31" s="277">
        <v>356876</v>
      </c>
      <c r="F31" s="277">
        <v>2278565</v>
      </c>
    </row>
    <row r="32" spans="1:6" ht="12.75">
      <c r="A32" s="203" t="s">
        <v>436</v>
      </c>
      <c r="B32" s="277">
        <v>26677396</v>
      </c>
      <c r="C32" s="277">
        <v>17246170</v>
      </c>
      <c r="D32" s="277">
        <v>7943452</v>
      </c>
      <c r="E32" s="277">
        <v>2006801</v>
      </c>
      <c r="F32" s="277">
        <v>5353811</v>
      </c>
    </row>
    <row r="33" spans="1:6" ht="12.75">
      <c r="A33" s="203" t="s">
        <v>277</v>
      </c>
      <c r="B33" s="277">
        <v>1553468</v>
      </c>
      <c r="C33" s="277">
        <v>1316630</v>
      </c>
      <c r="D33" s="277">
        <v>619859</v>
      </c>
      <c r="E33" s="277">
        <v>7499</v>
      </c>
      <c r="F33" s="277">
        <v>495117</v>
      </c>
    </row>
    <row r="34" spans="1:6" ht="12.75">
      <c r="A34" s="203" t="s">
        <v>247</v>
      </c>
      <c r="B34" s="277">
        <v>2061885</v>
      </c>
      <c r="C34" s="277">
        <v>1777106</v>
      </c>
      <c r="D34" s="277">
        <v>730818</v>
      </c>
      <c r="E34" s="277">
        <v>208664</v>
      </c>
      <c r="F34" s="277">
        <v>422367</v>
      </c>
    </row>
    <row r="35" spans="1:6" ht="12.75">
      <c r="A35" s="203" t="s">
        <v>268</v>
      </c>
      <c r="B35" s="277">
        <v>14387517</v>
      </c>
      <c r="C35" s="277">
        <v>15310511</v>
      </c>
      <c r="D35" s="277">
        <v>9468082</v>
      </c>
      <c r="E35" s="277">
        <v>655760</v>
      </c>
      <c r="F35" s="277">
        <v>2868286</v>
      </c>
    </row>
    <row r="36" spans="1:6" ht="12.75">
      <c r="A36" s="203" t="s">
        <v>252</v>
      </c>
      <c r="B36" s="277">
        <v>892785</v>
      </c>
      <c r="C36" s="277">
        <v>898935</v>
      </c>
      <c r="D36" s="277">
        <v>381205</v>
      </c>
      <c r="E36" s="277">
        <v>29378</v>
      </c>
      <c r="F36" s="277">
        <v>219168</v>
      </c>
    </row>
    <row r="37" spans="1:6" ht="12.75">
      <c r="A37" s="203" t="s">
        <v>437</v>
      </c>
      <c r="B37" s="277">
        <v>4265755</v>
      </c>
      <c r="C37" s="277">
        <v>4850943</v>
      </c>
      <c r="D37" s="277">
        <v>1696527</v>
      </c>
      <c r="E37" s="277">
        <v>280050</v>
      </c>
      <c r="F37" s="277">
        <v>1429217</v>
      </c>
    </row>
    <row r="38" spans="1:6" ht="12.75">
      <c r="A38" s="203" t="s">
        <v>256</v>
      </c>
      <c r="B38" s="277">
        <v>1076683</v>
      </c>
      <c r="C38" s="277">
        <v>1084926</v>
      </c>
      <c r="D38" s="277">
        <v>684757</v>
      </c>
      <c r="E38" s="277">
        <v>10389</v>
      </c>
      <c r="F38" s="277">
        <v>184460</v>
      </c>
    </row>
    <row r="39" spans="1:6" ht="12.75">
      <c r="A39" s="203" t="s">
        <v>251</v>
      </c>
      <c r="B39" s="277">
        <v>2238358</v>
      </c>
      <c r="C39" s="277">
        <v>2384064</v>
      </c>
      <c r="D39" s="277">
        <v>1414641</v>
      </c>
      <c r="E39" s="277">
        <v>191728</v>
      </c>
      <c r="F39" s="277">
        <v>717416</v>
      </c>
    </row>
    <row r="40" spans="1:6" ht="12.75">
      <c r="A40" s="203" t="s">
        <v>438</v>
      </c>
      <c r="B40" s="277">
        <v>6426007</v>
      </c>
      <c r="C40" s="277">
        <v>6423453</v>
      </c>
      <c r="D40" s="277">
        <v>5124892</v>
      </c>
      <c r="E40" s="277">
        <v>-419656</v>
      </c>
      <c r="F40" s="277">
        <v>1746382</v>
      </c>
    </row>
    <row r="41" spans="1:6" ht="12.75">
      <c r="A41" s="203" t="s">
        <v>439</v>
      </c>
      <c r="B41" s="277">
        <v>10417295</v>
      </c>
      <c r="C41" s="277">
        <v>13517531</v>
      </c>
      <c r="D41" s="277">
        <v>9797455</v>
      </c>
      <c r="E41" s="277">
        <v>777689</v>
      </c>
      <c r="F41" s="277">
        <v>4196375</v>
      </c>
    </row>
    <row r="42" spans="1:6" ht="12.75">
      <c r="A42" s="203" t="s">
        <v>287</v>
      </c>
      <c r="B42" s="277">
        <v>181516</v>
      </c>
      <c r="C42" s="277">
        <v>150192</v>
      </c>
      <c r="D42" s="277">
        <v>72387</v>
      </c>
      <c r="E42" s="277">
        <v>33259</v>
      </c>
      <c r="F42" s="277">
        <v>18016</v>
      </c>
    </row>
    <row r="43" spans="1:6" ht="12.75">
      <c r="A43" s="203" t="s">
        <v>440</v>
      </c>
      <c r="B43" s="277">
        <v>1325206</v>
      </c>
      <c r="C43" s="277">
        <v>1247839</v>
      </c>
      <c r="D43" s="277">
        <v>1049985</v>
      </c>
      <c r="E43" s="277">
        <v>5300</v>
      </c>
      <c r="F43" s="277">
        <v>118475</v>
      </c>
    </row>
    <row r="44" spans="1:6" ht="12.75">
      <c r="A44" s="203" t="s">
        <v>260</v>
      </c>
      <c r="B44" s="277">
        <v>4806745</v>
      </c>
      <c r="C44" s="277">
        <v>3605281</v>
      </c>
      <c r="D44" s="277">
        <v>1656270</v>
      </c>
      <c r="E44" s="277">
        <v>287250</v>
      </c>
      <c r="F44" s="277">
        <v>938610</v>
      </c>
    </row>
    <row r="45" spans="1:6" ht="12.75">
      <c r="A45" s="203" t="s">
        <v>275</v>
      </c>
      <c r="B45" s="277">
        <v>4733352</v>
      </c>
      <c r="C45" s="277">
        <v>4733238</v>
      </c>
      <c r="D45" s="277">
        <v>3552245</v>
      </c>
      <c r="E45" s="277">
        <v>35134</v>
      </c>
      <c r="F45" s="277">
        <v>957127</v>
      </c>
    </row>
    <row r="46" spans="1:6" ht="12.75">
      <c r="A46" s="203" t="s">
        <v>441</v>
      </c>
      <c r="B46" s="277">
        <v>3977902</v>
      </c>
      <c r="C46" s="277">
        <v>3783351</v>
      </c>
      <c r="D46" s="277">
        <v>2653717</v>
      </c>
      <c r="E46" s="277">
        <v>-57418</v>
      </c>
      <c r="F46" s="277">
        <v>988726</v>
      </c>
    </row>
    <row r="47" spans="1:6" ht="12.75">
      <c r="A47" s="203" t="s">
        <v>279</v>
      </c>
      <c r="B47" s="277">
        <v>2954385</v>
      </c>
      <c r="C47" s="277">
        <v>2437559</v>
      </c>
      <c r="D47" s="277">
        <v>2196923</v>
      </c>
      <c r="E47" s="277">
        <v>-246071</v>
      </c>
      <c r="F47" s="277">
        <v>851833</v>
      </c>
    </row>
    <row r="48" spans="1:6" s="262" customFormat="1" ht="13.5" thickBot="1">
      <c r="A48" s="279" t="s">
        <v>442</v>
      </c>
      <c r="B48" s="280">
        <v>1900910</v>
      </c>
      <c r="C48" s="280">
        <v>1789190</v>
      </c>
      <c r="D48" s="280">
        <v>1444766</v>
      </c>
      <c r="E48" s="280">
        <v>126945</v>
      </c>
      <c r="F48" s="280">
        <v>441530</v>
      </c>
    </row>
    <row r="49" spans="1:6" s="262" customFormat="1" ht="13.5" thickBot="1">
      <c r="A49" s="269" t="s">
        <v>352</v>
      </c>
      <c r="B49" s="261">
        <f>SUM(B6:B48)</f>
        <v>264210419</v>
      </c>
      <c r="C49" s="261">
        <f>SUM(C5:C48)</f>
        <v>244748195</v>
      </c>
      <c r="D49" s="261">
        <f>SUM(D5:D48)</f>
        <v>145421474</v>
      </c>
      <c r="E49" s="261">
        <f>SUM(E5:E48)</f>
        <v>8424969</v>
      </c>
      <c r="F49" s="261">
        <f>SUM(F6:F48)</f>
        <v>62469451</v>
      </c>
    </row>
    <row r="50" spans="1:6" s="247" customFormat="1" ht="13.5" customHeight="1">
      <c r="A50" s="247" t="s">
        <v>36</v>
      </c>
      <c r="B50" s="245"/>
      <c r="C50" s="245"/>
      <c r="D50" s="246"/>
      <c r="E50" s="245"/>
      <c r="F50" s="245"/>
    </row>
  </sheetData>
  <sheetProtection/>
  <mergeCells count="2">
    <mergeCell ref="B3:F3"/>
    <mergeCell ref="B4:F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255" customWidth="1"/>
    <col min="2" max="6" width="15.7109375" style="263" customWidth="1"/>
    <col min="7" max="16384" width="9.140625" style="255" customWidth="1"/>
  </cols>
  <sheetData>
    <row r="1" spans="1:6" s="247" customFormat="1" ht="18.75">
      <c r="A1" s="147" t="s">
        <v>445</v>
      </c>
      <c r="B1" s="245"/>
      <c r="C1" s="245"/>
      <c r="D1" s="246"/>
      <c r="E1" s="245"/>
      <c r="F1" s="245"/>
    </row>
    <row r="2" spans="2:6" s="247" customFormat="1" ht="6.75" customHeight="1" thickBot="1">
      <c r="B2" s="248"/>
      <c r="C2" s="248"/>
      <c r="D2" s="249"/>
      <c r="E2" s="248"/>
      <c r="F2" s="248"/>
    </row>
    <row r="3" spans="2:6" s="247" customFormat="1" ht="13.5" thickBot="1">
      <c r="B3" s="316">
        <v>2011</v>
      </c>
      <c r="C3" s="316"/>
      <c r="D3" s="316"/>
      <c r="E3" s="316"/>
      <c r="F3" s="316"/>
    </row>
    <row r="4" spans="2:6" s="247" customFormat="1" ht="13.5" thickBot="1">
      <c r="B4" s="316" t="s">
        <v>100</v>
      </c>
      <c r="C4" s="316"/>
      <c r="D4" s="316"/>
      <c r="E4" s="316"/>
      <c r="F4" s="316"/>
    </row>
    <row r="5" spans="1:6" s="252" customFormat="1" ht="13.5" thickBot="1">
      <c r="A5" s="250" t="s">
        <v>443</v>
      </c>
      <c r="B5" s="251" t="s">
        <v>351</v>
      </c>
      <c r="C5" s="251" t="s">
        <v>406</v>
      </c>
      <c r="D5" s="251" t="s">
        <v>407</v>
      </c>
      <c r="E5" s="251" t="s">
        <v>408</v>
      </c>
      <c r="F5" s="251" t="s">
        <v>409</v>
      </c>
    </row>
    <row r="6" spans="1:6" s="13" customFormat="1" ht="13.5" customHeight="1">
      <c r="A6" s="201" t="s">
        <v>426</v>
      </c>
      <c r="B6" s="273">
        <v>1026205</v>
      </c>
      <c r="C6" s="273">
        <v>962306</v>
      </c>
      <c r="D6" s="273">
        <v>618148</v>
      </c>
      <c r="E6" s="273">
        <v>-5916</v>
      </c>
      <c r="F6" s="273">
        <v>118452</v>
      </c>
    </row>
    <row r="7" spans="1:6" ht="12.75">
      <c r="A7" s="203" t="s">
        <v>427</v>
      </c>
      <c r="B7" s="274">
        <v>7718069</v>
      </c>
      <c r="C7" s="274">
        <v>7627919</v>
      </c>
      <c r="D7" s="274">
        <v>4392182</v>
      </c>
      <c r="E7" s="274">
        <v>163198</v>
      </c>
      <c r="F7" s="274">
        <v>1099142</v>
      </c>
    </row>
    <row r="8" spans="1:6" ht="12.75">
      <c r="A8" s="203" t="s">
        <v>244</v>
      </c>
      <c r="B8" s="274">
        <v>7143757</v>
      </c>
      <c r="C8" s="274">
        <v>7030227</v>
      </c>
      <c r="D8" s="274">
        <v>4154049</v>
      </c>
      <c r="E8" s="274">
        <v>275441</v>
      </c>
      <c r="F8" s="274">
        <v>445911</v>
      </c>
    </row>
    <row r="9" spans="1:6" ht="12.75">
      <c r="A9" s="203" t="s">
        <v>286</v>
      </c>
      <c r="B9" s="274">
        <v>4049085</v>
      </c>
      <c r="C9" s="274">
        <v>4073524</v>
      </c>
      <c r="D9" s="274">
        <v>3339926</v>
      </c>
      <c r="E9" s="274">
        <v>-295127</v>
      </c>
      <c r="F9" s="274">
        <v>503730</v>
      </c>
    </row>
    <row r="10" spans="1:6" ht="12.75">
      <c r="A10" s="203" t="s">
        <v>269</v>
      </c>
      <c r="B10" s="274">
        <v>112590</v>
      </c>
      <c r="C10" s="274">
        <v>106308</v>
      </c>
      <c r="D10" s="274">
        <v>59203</v>
      </c>
      <c r="E10" s="274">
        <v>-3901</v>
      </c>
      <c r="F10" s="274">
        <v>23802</v>
      </c>
    </row>
    <row r="11" spans="1:6" ht="12.75">
      <c r="A11" s="203" t="s">
        <v>242</v>
      </c>
      <c r="B11" s="274">
        <v>4252967</v>
      </c>
      <c r="C11" s="274">
        <v>3511714</v>
      </c>
      <c r="D11" s="274">
        <v>1739914</v>
      </c>
      <c r="E11" s="274">
        <v>494496</v>
      </c>
      <c r="F11" s="274">
        <v>260085</v>
      </c>
    </row>
    <row r="12" spans="1:6" ht="12.75">
      <c r="A12" s="203" t="s">
        <v>257</v>
      </c>
      <c r="B12" s="274">
        <v>7689954</v>
      </c>
      <c r="C12" s="274">
        <v>7071043</v>
      </c>
      <c r="D12" s="274">
        <v>4544366</v>
      </c>
      <c r="E12" s="274">
        <v>735192</v>
      </c>
      <c r="F12" s="274">
        <v>455046</v>
      </c>
    </row>
    <row r="13" spans="1:6" ht="12.75">
      <c r="A13" s="203" t="s">
        <v>265</v>
      </c>
      <c r="B13" s="274">
        <v>7700614</v>
      </c>
      <c r="C13" s="274">
        <v>7227487</v>
      </c>
      <c r="D13" s="274">
        <v>5004798</v>
      </c>
      <c r="E13" s="274">
        <v>25360</v>
      </c>
      <c r="F13" s="274">
        <v>1007792</v>
      </c>
    </row>
    <row r="14" spans="1:6" ht="12.75">
      <c r="A14" s="203" t="s">
        <v>280</v>
      </c>
      <c r="B14" s="274">
        <v>266003</v>
      </c>
      <c r="C14" s="274">
        <v>138814</v>
      </c>
      <c r="D14" s="274">
        <v>45619</v>
      </c>
      <c r="E14" s="274">
        <v>53995</v>
      </c>
      <c r="F14" s="274">
        <v>5770</v>
      </c>
    </row>
    <row r="15" spans="1:6" ht="12.75">
      <c r="A15" s="203" t="s">
        <v>428</v>
      </c>
      <c r="B15" s="274">
        <v>40890156</v>
      </c>
      <c r="C15" s="274">
        <v>37392744</v>
      </c>
      <c r="D15" s="274">
        <v>24664121</v>
      </c>
      <c r="E15" s="274">
        <v>2581953</v>
      </c>
      <c r="F15" s="274">
        <v>4953487</v>
      </c>
    </row>
    <row r="16" spans="1:6" ht="12.75">
      <c r="A16" s="203" t="s">
        <v>255</v>
      </c>
      <c r="B16" s="274">
        <v>39702151</v>
      </c>
      <c r="C16" s="274">
        <v>38817770</v>
      </c>
      <c r="D16" s="274">
        <v>22956606</v>
      </c>
      <c r="E16" s="274">
        <v>713331</v>
      </c>
      <c r="F16" s="274">
        <v>4870094</v>
      </c>
    </row>
    <row r="17" spans="1:6" ht="12.75">
      <c r="A17" s="203" t="s">
        <v>254</v>
      </c>
      <c r="B17" s="274">
        <v>1966354</v>
      </c>
      <c r="C17" s="274">
        <v>1802128</v>
      </c>
      <c r="D17" s="274">
        <v>493227</v>
      </c>
      <c r="E17" s="274">
        <v>463106</v>
      </c>
      <c r="F17" s="274">
        <v>404751</v>
      </c>
    </row>
    <row r="18" spans="1:6" ht="12.75">
      <c r="A18" s="203" t="s">
        <v>429</v>
      </c>
      <c r="B18" s="274">
        <v>1605778</v>
      </c>
      <c r="C18" s="274">
        <v>1594344</v>
      </c>
      <c r="D18" s="274">
        <v>1138993</v>
      </c>
      <c r="E18" s="274">
        <v>241138</v>
      </c>
      <c r="F18" s="274">
        <v>7103</v>
      </c>
    </row>
    <row r="19" spans="1:6" ht="12.75">
      <c r="A19" s="203" t="s">
        <v>261</v>
      </c>
      <c r="B19" s="274">
        <v>231349</v>
      </c>
      <c r="C19" s="274">
        <v>205200</v>
      </c>
      <c r="D19" s="274">
        <v>187570</v>
      </c>
      <c r="E19" s="274">
        <v>-70379</v>
      </c>
      <c r="F19" s="274" t="s">
        <v>423</v>
      </c>
    </row>
    <row r="20" spans="1:6" ht="12.75">
      <c r="A20" s="203" t="s">
        <v>430</v>
      </c>
      <c r="B20" s="274">
        <v>2852636</v>
      </c>
      <c r="C20" s="274">
        <v>2652242</v>
      </c>
      <c r="D20" s="274">
        <v>1953897</v>
      </c>
      <c r="E20" s="274">
        <v>34591</v>
      </c>
      <c r="F20" s="274">
        <v>205195</v>
      </c>
    </row>
    <row r="21" spans="1:6" ht="12.75">
      <c r="A21" s="203" t="s">
        <v>431</v>
      </c>
      <c r="B21" s="274">
        <v>325711</v>
      </c>
      <c r="C21" s="274">
        <v>343463</v>
      </c>
      <c r="D21" s="274">
        <v>157549</v>
      </c>
      <c r="E21" s="274">
        <v>-32056</v>
      </c>
      <c r="F21" s="274">
        <v>38310</v>
      </c>
    </row>
    <row r="22" spans="1:6" ht="12.75">
      <c r="A22" s="203" t="s">
        <v>249</v>
      </c>
      <c r="B22" s="274">
        <v>4709906</v>
      </c>
      <c r="C22" s="274">
        <v>4433442</v>
      </c>
      <c r="D22" s="274">
        <v>2352857</v>
      </c>
      <c r="E22" s="274">
        <v>100461</v>
      </c>
      <c r="F22" s="274">
        <v>914169</v>
      </c>
    </row>
    <row r="23" spans="1:6" ht="12.75">
      <c r="A23" s="203" t="s">
        <v>432</v>
      </c>
      <c r="B23" s="274">
        <v>4376018</v>
      </c>
      <c r="C23" s="274">
        <v>4240781</v>
      </c>
      <c r="D23" s="274">
        <v>1584311</v>
      </c>
      <c r="E23" s="274">
        <v>1024147</v>
      </c>
      <c r="F23" s="274">
        <v>765853</v>
      </c>
    </row>
    <row r="24" spans="1:6" ht="12.75">
      <c r="A24" s="203" t="s">
        <v>433</v>
      </c>
      <c r="B24" s="274">
        <v>235696</v>
      </c>
      <c r="C24" s="274">
        <v>223554</v>
      </c>
      <c r="D24" s="274">
        <v>164747</v>
      </c>
      <c r="E24" s="274">
        <v>-4972</v>
      </c>
      <c r="F24" s="274">
        <v>4956</v>
      </c>
    </row>
    <row r="25" spans="1:6" ht="12.75">
      <c r="A25" s="203" t="s">
        <v>264</v>
      </c>
      <c r="B25" s="274">
        <v>17505878</v>
      </c>
      <c r="C25" s="274">
        <v>17472484</v>
      </c>
      <c r="D25" s="274">
        <v>8538618</v>
      </c>
      <c r="E25" s="274">
        <v>3386629</v>
      </c>
      <c r="F25" s="274">
        <v>2840968</v>
      </c>
    </row>
    <row r="26" spans="1:6" ht="12.75">
      <c r="A26" s="203" t="s">
        <v>434</v>
      </c>
      <c r="B26" s="274">
        <v>481181</v>
      </c>
      <c r="C26" s="274">
        <v>454625</v>
      </c>
      <c r="D26" s="274">
        <v>112615</v>
      </c>
      <c r="E26" s="274">
        <v>-9051</v>
      </c>
      <c r="F26" s="274">
        <v>243714</v>
      </c>
    </row>
    <row r="27" spans="1:6" ht="12.75">
      <c r="A27" s="203" t="s">
        <v>435</v>
      </c>
      <c r="B27" s="274">
        <v>4458673</v>
      </c>
      <c r="C27" s="274">
        <v>4420406</v>
      </c>
      <c r="D27" s="274">
        <v>2031225</v>
      </c>
      <c r="E27" s="274">
        <v>1439350</v>
      </c>
      <c r="F27" s="274">
        <v>509525</v>
      </c>
    </row>
    <row r="28" spans="1:6" ht="12.75">
      <c r="A28" s="203" t="s">
        <v>253</v>
      </c>
      <c r="B28" s="274">
        <v>21815914</v>
      </c>
      <c r="C28" s="274">
        <v>21110230</v>
      </c>
      <c r="D28" s="274">
        <v>13933272</v>
      </c>
      <c r="E28" s="274">
        <v>222781</v>
      </c>
      <c r="F28" s="274">
        <v>3496827</v>
      </c>
    </row>
    <row r="29" spans="1:6" ht="12.75">
      <c r="A29" s="203" t="s">
        <v>281</v>
      </c>
      <c r="B29" s="274">
        <v>1743786</v>
      </c>
      <c r="C29" s="274">
        <v>1666637</v>
      </c>
      <c r="D29" s="274">
        <v>1478911</v>
      </c>
      <c r="E29" s="274">
        <v>85345</v>
      </c>
      <c r="F29" s="274">
        <v>141178</v>
      </c>
    </row>
    <row r="30" spans="1:6" ht="12.75">
      <c r="A30" s="203" t="s">
        <v>348</v>
      </c>
      <c r="B30" s="274">
        <v>7695566</v>
      </c>
      <c r="C30" s="274">
        <v>7381374</v>
      </c>
      <c r="D30" s="274">
        <v>4877036</v>
      </c>
      <c r="E30" s="274">
        <v>34992</v>
      </c>
      <c r="F30" s="274">
        <v>772314</v>
      </c>
    </row>
    <row r="31" spans="1:6" ht="12.75">
      <c r="A31" s="203" t="s">
        <v>436</v>
      </c>
      <c r="B31" s="274">
        <v>20963801</v>
      </c>
      <c r="C31" s="274">
        <v>19560028</v>
      </c>
      <c r="D31" s="274">
        <v>13697328</v>
      </c>
      <c r="E31" s="274">
        <v>24975</v>
      </c>
      <c r="F31" s="274">
        <v>2197115</v>
      </c>
    </row>
    <row r="32" spans="1:6" ht="12.75">
      <c r="A32" s="203" t="s">
        <v>277</v>
      </c>
      <c r="B32" s="274">
        <v>21872</v>
      </c>
      <c r="C32" s="274">
        <v>24722</v>
      </c>
      <c r="D32" s="274">
        <v>3463</v>
      </c>
      <c r="E32" s="274">
        <v>9076</v>
      </c>
      <c r="F32" s="274">
        <v>3164</v>
      </c>
    </row>
    <row r="33" spans="1:6" ht="12.75">
      <c r="A33" s="203" t="s">
        <v>247</v>
      </c>
      <c r="B33" s="274">
        <v>2129</v>
      </c>
      <c r="C33" s="274">
        <v>2129</v>
      </c>
      <c r="D33" s="274">
        <v>0</v>
      </c>
      <c r="E33" s="274">
        <v>0</v>
      </c>
      <c r="F33" s="274">
        <v>1902</v>
      </c>
    </row>
    <row r="34" spans="1:6" ht="12.75">
      <c r="A34" s="203" t="s">
        <v>268</v>
      </c>
      <c r="B34" s="274">
        <v>80510547</v>
      </c>
      <c r="C34" s="274">
        <v>78569272</v>
      </c>
      <c r="D34" s="274">
        <v>68782211</v>
      </c>
      <c r="E34" s="274">
        <v>-697577</v>
      </c>
      <c r="F34" s="274">
        <v>1678191</v>
      </c>
    </row>
    <row r="35" spans="1:6" ht="12.75">
      <c r="A35" s="203" t="s">
        <v>252</v>
      </c>
      <c r="B35" s="274">
        <v>993420</v>
      </c>
      <c r="C35" s="274">
        <v>911684</v>
      </c>
      <c r="D35" s="274">
        <v>901737</v>
      </c>
      <c r="E35" s="274">
        <v>56100</v>
      </c>
      <c r="F35" s="274">
        <v>108623</v>
      </c>
    </row>
    <row r="36" spans="1:6" ht="12.75">
      <c r="A36" s="203" t="s">
        <v>437</v>
      </c>
      <c r="B36" s="274">
        <v>3611368</v>
      </c>
      <c r="C36" s="274">
        <v>3371097</v>
      </c>
      <c r="D36" s="274">
        <v>2826359</v>
      </c>
      <c r="E36" s="274">
        <v>-591432</v>
      </c>
      <c r="F36" s="274">
        <v>671652</v>
      </c>
    </row>
    <row r="37" spans="1:6" ht="12.75">
      <c r="A37" s="203" t="s">
        <v>251</v>
      </c>
      <c r="B37" s="274">
        <v>4281282</v>
      </c>
      <c r="C37" s="274">
        <v>4190194</v>
      </c>
      <c r="D37" s="274">
        <v>3145916</v>
      </c>
      <c r="E37" s="274">
        <v>206448</v>
      </c>
      <c r="F37" s="274">
        <v>352712</v>
      </c>
    </row>
    <row r="38" spans="1:6" ht="12.75">
      <c r="A38" s="203" t="s">
        <v>438</v>
      </c>
      <c r="B38" s="274">
        <v>3919906</v>
      </c>
      <c r="C38" s="274">
        <v>3799686</v>
      </c>
      <c r="D38" s="274">
        <v>1643810</v>
      </c>
      <c r="E38" s="274">
        <v>122417</v>
      </c>
      <c r="F38" s="274">
        <v>381849</v>
      </c>
    </row>
    <row r="39" spans="1:6" ht="12.75">
      <c r="A39" s="203" t="s">
        <v>439</v>
      </c>
      <c r="B39" s="274">
        <v>25186785</v>
      </c>
      <c r="C39" s="274">
        <v>24777777</v>
      </c>
      <c r="D39" s="274">
        <v>20377500</v>
      </c>
      <c r="E39" s="274">
        <v>74299</v>
      </c>
      <c r="F39" s="274">
        <v>2715744</v>
      </c>
    </row>
    <row r="40" spans="1:6" ht="12.75">
      <c r="A40" s="203" t="s">
        <v>287</v>
      </c>
      <c r="B40" s="274">
        <v>5490</v>
      </c>
      <c r="C40" s="274">
        <v>847</v>
      </c>
      <c r="D40" s="274">
        <v>0</v>
      </c>
      <c r="E40" s="274">
        <v>0</v>
      </c>
      <c r="F40" s="274" t="s">
        <v>423</v>
      </c>
    </row>
    <row r="41" spans="1:6" ht="12.75">
      <c r="A41" s="203" t="s">
        <v>440</v>
      </c>
      <c r="B41" s="274">
        <v>1434874</v>
      </c>
      <c r="C41" s="274">
        <v>1370439</v>
      </c>
      <c r="D41" s="274">
        <v>1078760</v>
      </c>
      <c r="E41" s="274">
        <v>-10261</v>
      </c>
      <c r="F41" s="274">
        <v>25485</v>
      </c>
    </row>
    <row r="42" spans="1:6" ht="12.75">
      <c r="A42" s="203" t="s">
        <v>260</v>
      </c>
      <c r="B42" s="274">
        <v>1129067</v>
      </c>
      <c r="C42" s="274">
        <v>1087826</v>
      </c>
      <c r="D42" s="274">
        <v>927138</v>
      </c>
      <c r="E42" s="274">
        <v>51934</v>
      </c>
      <c r="F42" s="274">
        <v>40036</v>
      </c>
    </row>
    <row r="43" spans="1:6" ht="12.75">
      <c r="A43" s="203" t="s">
        <v>275</v>
      </c>
      <c r="B43" s="274">
        <v>2232379</v>
      </c>
      <c r="C43" s="274">
        <v>2198635</v>
      </c>
      <c r="D43" s="274">
        <v>1206147</v>
      </c>
      <c r="E43" s="274">
        <v>-44539</v>
      </c>
      <c r="F43" s="274">
        <v>152372</v>
      </c>
    </row>
    <row r="44" spans="1:6" ht="12.75">
      <c r="A44" s="203" t="s">
        <v>441</v>
      </c>
      <c r="B44" s="274">
        <v>2411824</v>
      </c>
      <c r="C44" s="274">
        <v>2323153</v>
      </c>
      <c r="D44" s="274">
        <v>2068452</v>
      </c>
      <c r="E44" s="274">
        <v>231319</v>
      </c>
      <c r="F44" s="274">
        <v>128391</v>
      </c>
    </row>
    <row r="45" spans="1:6" ht="12.75">
      <c r="A45" s="203" t="s">
        <v>279</v>
      </c>
      <c r="B45" s="274">
        <v>3293375</v>
      </c>
      <c r="C45" s="274">
        <v>2633753</v>
      </c>
      <c r="D45" s="274">
        <v>1038360</v>
      </c>
      <c r="E45" s="274">
        <v>0</v>
      </c>
      <c r="F45" s="274">
        <v>519136</v>
      </c>
    </row>
    <row r="46" spans="1:6" ht="13.5" thickBot="1">
      <c r="A46" s="279" t="s">
        <v>442</v>
      </c>
      <c r="B46" s="284">
        <v>146831</v>
      </c>
      <c r="C46" s="284">
        <v>129016</v>
      </c>
      <c r="D46" s="284">
        <v>108699</v>
      </c>
      <c r="E46" s="284">
        <v>-19238</v>
      </c>
      <c r="F46" s="284">
        <v>13278</v>
      </c>
    </row>
    <row r="47" spans="1:6" s="262" customFormat="1" ht="13.5" thickBot="1">
      <c r="A47" s="269" t="s">
        <v>352</v>
      </c>
      <c r="B47" s="261">
        <f>SUM(B6:B46)</f>
        <v>340700947</v>
      </c>
      <c r="C47" s="261">
        <f>SUM(C6:C46)</f>
        <v>326911024</v>
      </c>
      <c r="D47" s="261">
        <f>SUM(D6:D46)</f>
        <v>228329640</v>
      </c>
      <c r="E47" s="261">
        <f>SUM(E6:E46)</f>
        <v>11067625</v>
      </c>
      <c r="F47" s="261">
        <f>SUM(F6:F46)</f>
        <v>33077824</v>
      </c>
    </row>
    <row r="48" spans="1:6" s="247" customFormat="1" ht="13.5" customHeight="1">
      <c r="A48" s="247" t="s">
        <v>36</v>
      </c>
      <c r="B48" s="245"/>
      <c r="C48" s="245"/>
      <c r="D48" s="246"/>
      <c r="E48" s="245"/>
      <c r="F48" s="245"/>
    </row>
  </sheetData>
  <sheetProtection/>
  <mergeCells count="2">
    <mergeCell ref="B3:F3"/>
    <mergeCell ref="B4:F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F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421875" style="255" customWidth="1"/>
    <col min="2" max="6" width="15.7109375" style="263" customWidth="1"/>
    <col min="7" max="16384" width="9.140625" style="255" customWidth="1"/>
  </cols>
  <sheetData>
    <row r="1" spans="1:6" s="247" customFormat="1" ht="18.75">
      <c r="A1" s="147" t="s">
        <v>446</v>
      </c>
      <c r="B1" s="245"/>
      <c r="C1" s="245"/>
      <c r="D1" s="246"/>
      <c r="E1" s="245"/>
      <c r="F1" s="245"/>
    </row>
    <row r="2" spans="2:6" s="247" customFormat="1" ht="6.75" customHeight="1" thickBot="1">
      <c r="B2" s="248"/>
      <c r="C2" s="248"/>
      <c r="D2" s="249"/>
      <c r="E2" s="248"/>
      <c r="F2" s="248"/>
    </row>
    <row r="3" spans="2:6" s="247" customFormat="1" ht="13.5" thickBot="1">
      <c r="B3" s="316">
        <v>2011</v>
      </c>
      <c r="C3" s="316"/>
      <c r="D3" s="316"/>
      <c r="E3" s="316"/>
      <c r="F3" s="316"/>
    </row>
    <row r="4" spans="2:6" s="247" customFormat="1" ht="13.5" thickBot="1">
      <c r="B4" s="316" t="s">
        <v>100</v>
      </c>
      <c r="C4" s="316"/>
      <c r="D4" s="316"/>
      <c r="E4" s="316"/>
      <c r="F4" s="316"/>
    </row>
    <row r="5" spans="1:6" s="252" customFormat="1" ht="13.5" thickBot="1">
      <c r="A5" s="250" t="s">
        <v>443</v>
      </c>
      <c r="B5" s="251" t="s">
        <v>351</v>
      </c>
      <c r="C5" s="251" t="s">
        <v>406</v>
      </c>
      <c r="D5" s="251" t="s">
        <v>407</v>
      </c>
      <c r="E5" s="251" t="s">
        <v>408</v>
      </c>
      <c r="F5" s="251" t="s">
        <v>409</v>
      </c>
    </row>
    <row r="6" spans="1:6" s="13" customFormat="1" ht="13.5" customHeight="1">
      <c r="A6" s="201" t="s">
        <v>426</v>
      </c>
      <c r="B6" s="281">
        <v>1101413</v>
      </c>
      <c r="C6" s="281">
        <v>1121882</v>
      </c>
      <c r="D6" s="281">
        <v>297094</v>
      </c>
      <c r="E6" s="281">
        <v>-7676</v>
      </c>
      <c r="F6" s="281">
        <v>52693</v>
      </c>
    </row>
    <row r="7" spans="1:6" ht="12.75">
      <c r="A7" s="203" t="s">
        <v>427</v>
      </c>
      <c r="B7" s="282">
        <v>3382954</v>
      </c>
      <c r="C7" s="282">
        <v>3326697</v>
      </c>
      <c r="D7" s="282">
        <v>1698857</v>
      </c>
      <c r="E7" s="282">
        <v>169614</v>
      </c>
      <c r="F7" s="282">
        <v>924105</v>
      </c>
    </row>
    <row r="8" spans="1:6" ht="12.75">
      <c r="A8" s="203" t="s">
        <v>244</v>
      </c>
      <c r="B8" s="282">
        <v>16690802</v>
      </c>
      <c r="C8" s="282">
        <v>15945441</v>
      </c>
      <c r="D8" s="282">
        <v>1555213</v>
      </c>
      <c r="E8" s="282">
        <v>2064159</v>
      </c>
      <c r="F8" s="282">
        <v>6715198</v>
      </c>
    </row>
    <row r="9" spans="1:6" ht="12.75">
      <c r="A9" s="203" t="s">
        <v>286</v>
      </c>
      <c r="B9" s="282">
        <v>2348913</v>
      </c>
      <c r="C9" s="282">
        <v>2127063</v>
      </c>
      <c r="D9" s="282">
        <v>556642</v>
      </c>
      <c r="E9" s="282">
        <v>19643</v>
      </c>
      <c r="F9" s="282">
        <v>1187760</v>
      </c>
    </row>
    <row r="10" spans="1:6" ht="12.75">
      <c r="A10" s="203" t="s">
        <v>269</v>
      </c>
      <c r="B10" s="282">
        <v>470679</v>
      </c>
      <c r="C10" s="282">
        <v>402210</v>
      </c>
      <c r="D10" s="282">
        <v>138406</v>
      </c>
      <c r="E10" s="282">
        <v>18045</v>
      </c>
      <c r="F10" s="282">
        <v>157292</v>
      </c>
    </row>
    <row r="11" spans="1:6" ht="12.75">
      <c r="A11" s="203" t="s">
        <v>242</v>
      </c>
      <c r="B11" s="282">
        <v>4258628</v>
      </c>
      <c r="C11" s="282">
        <v>4579607</v>
      </c>
      <c r="D11" s="282">
        <v>2655236</v>
      </c>
      <c r="E11" s="282">
        <v>798354</v>
      </c>
      <c r="F11" s="282">
        <v>614450</v>
      </c>
    </row>
    <row r="12" spans="1:6" ht="12.75">
      <c r="A12" s="203" t="s">
        <v>257</v>
      </c>
      <c r="B12" s="282">
        <v>1454693</v>
      </c>
      <c r="C12" s="282">
        <v>1425940</v>
      </c>
      <c r="D12" s="282">
        <v>548486</v>
      </c>
      <c r="E12" s="282">
        <v>269581</v>
      </c>
      <c r="F12" s="282">
        <v>247737</v>
      </c>
    </row>
    <row r="13" spans="1:6" ht="12.75">
      <c r="A13" s="203" t="s">
        <v>265</v>
      </c>
      <c r="B13" s="282">
        <v>1624740</v>
      </c>
      <c r="C13" s="282">
        <v>1578354</v>
      </c>
      <c r="D13" s="282">
        <v>639804</v>
      </c>
      <c r="E13" s="282">
        <v>105510</v>
      </c>
      <c r="F13" s="282">
        <v>474841</v>
      </c>
    </row>
    <row r="14" spans="1:6" ht="12.75">
      <c r="A14" s="203" t="s">
        <v>280</v>
      </c>
      <c r="B14" s="282">
        <v>60972</v>
      </c>
      <c r="C14" s="282">
        <v>75312</v>
      </c>
      <c r="D14" s="282">
        <v>48344</v>
      </c>
      <c r="E14" s="282">
        <v>-19881</v>
      </c>
      <c r="F14" s="282">
        <v>2963</v>
      </c>
    </row>
    <row r="15" spans="1:6" ht="12.75">
      <c r="A15" s="203" t="s">
        <v>428</v>
      </c>
      <c r="B15" s="282">
        <v>3427971</v>
      </c>
      <c r="C15" s="282">
        <v>3217258</v>
      </c>
      <c r="D15" s="282">
        <v>1435898</v>
      </c>
      <c r="E15" s="282">
        <v>105417</v>
      </c>
      <c r="F15" s="282">
        <v>907557</v>
      </c>
    </row>
    <row r="16" spans="1:6" ht="12.75">
      <c r="A16" s="203" t="s">
        <v>255</v>
      </c>
      <c r="B16" s="282">
        <v>2622289</v>
      </c>
      <c r="C16" s="282">
        <v>2395480</v>
      </c>
      <c r="D16" s="282">
        <v>1210093</v>
      </c>
      <c r="E16" s="282">
        <v>-240137</v>
      </c>
      <c r="F16" s="282">
        <v>492868</v>
      </c>
    </row>
    <row r="17" spans="1:6" ht="12.75">
      <c r="A17" s="203" t="s">
        <v>254</v>
      </c>
      <c r="B17" s="282">
        <v>838188</v>
      </c>
      <c r="C17" s="282">
        <v>781483</v>
      </c>
      <c r="D17" s="282">
        <v>224409</v>
      </c>
      <c r="E17" s="282">
        <v>112148</v>
      </c>
      <c r="F17" s="282">
        <v>266255</v>
      </c>
    </row>
    <row r="18" spans="1:6" ht="12.75">
      <c r="A18" s="203" t="s">
        <v>429</v>
      </c>
      <c r="B18" s="282">
        <v>201938</v>
      </c>
      <c r="C18" s="282">
        <v>203898</v>
      </c>
      <c r="D18" s="282">
        <v>89887</v>
      </c>
      <c r="E18" s="282">
        <v>4766</v>
      </c>
      <c r="F18" s="282">
        <v>2336</v>
      </c>
    </row>
    <row r="19" spans="1:6" ht="12.75">
      <c r="A19" s="203" t="s">
        <v>261</v>
      </c>
      <c r="B19" s="282">
        <v>71891</v>
      </c>
      <c r="C19" s="282">
        <v>70373</v>
      </c>
      <c r="D19" s="282">
        <v>0</v>
      </c>
      <c r="E19" s="282">
        <v>0</v>
      </c>
      <c r="F19" s="282" t="s">
        <v>423</v>
      </c>
    </row>
    <row r="20" spans="1:6" ht="12.75">
      <c r="A20" s="203" t="s">
        <v>430</v>
      </c>
      <c r="B20" s="282">
        <v>536528</v>
      </c>
      <c r="C20" s="282">
        <v>521201</v>
      </c>
      <c r="D20" s="282">
        <v>200032</v>
      </c>
      <c r="E20" s="282">
        <v>10356</v>
      </c>
      <c r="F20" s="282">
        <v>121565</v>
      </c>
    </row>
    <row r="21" spans="1:6" ht="12.75">
      <c r="A21" s="203" t="s">
        <v>347</v>
      </c>
      <c r="B21" s="282">
        <v>411241</v>
      </c>
      <c r="C21" s="282">
        <v>404011</v>
      </c>
      <c r="D21" s="282">
        <v>179485</v>
      </c>
      <c r="E21" s="282">
        <v>-2305895</v>
      </c>
      <c r="F21" s="282">
        <v>69525</v>
      </c>
    </row>
    <row r="22" spans="1:6" ht="12.75">
      <c r="A22" s="203" t="s">
        <v>431</v>
      </c>
      <c r="B22" s="282">
        <v>325408</v>
      </c>
      <c r="C22" s="282">
        <v>320100</v>
      </c>
      <c r="D22" s="282">
        <v>6268</v>
      </c>
      <c r="E22" s="282">
        <v>1134</v>
      </c>
      <c r="F22" s="282">
        <v>23049</v>
      </c>
    </row>
    <row r="23" spans="1:6" ht="12.75">
      <c r="A23" s="203" t="s">
        <v>249</v>
      </c>
      <c r="B23" s="282">
        <v>722121</v>
      </c>
      <c r="C23" s="282">
        <v>716945</v>
      </c>
      <c r="D23" s="282">
        <v>225550</v>
      </c>
      <c r="E23" s="282">
        <v>1308</v>
      </c>
      <c r="F23" s="282">
        <v>222515</v>
      </c>
    </row>
    <row r="24" spans="1:6" ht="12.75">
      <c r="A24" s="203" t="s">
        <v>432</v>
      </c>
      <c r="B24" s="282">
        <v>1186592</v>
      </c>
      <c r="C24" s="282">
        <v>1150943</v>
      </c>
      <c r="D24" s="282">
        <v>812016</v>
      </c>
      <c r="E24" s="282">
        <v>69695</v>
      </c>
      <c r="F24" s="282">
        <v>313026</v>
      </c>
    </row>
    <row r="25" spans="1:6" ht="12.75">
      <c r="A25" s="203" t="s">
        <v>284</v>
      </c>
      <c r="B25" s="282">
        <v>117812</v>
      </c>
      <c r="C25" s="282">
        <v>130048</v>
      </c>
      <c r="D25" s="282">
        <v>49891</v>
      </c>
      <c r="E25" s="282">
        <v>1991</v>
      </c>
      <c r="F25" s="282">
        <v>18646</v>
      </c>
    </row>
    <row r="26" spans="1:6" ht="12.75">
      <c r="A26" s="203" t="s">
        <v>433</v>
      </c>
      <c r="B26" s="282">
        <v>17186</v>
      </c>
      <c r="C26" s="282">
        <v>15002</v>
      </c>
      <c r="D26" s="282">
        <v>13928</v>
      </c>
      <c r="E26" s="282">
        <v>-10551</v>
      </c>
      <c r="F26" s="282">
        <v>421</v>
      </c>
    </row>
    <row r="27" spans="1:6" ht="12.75">
      <c r="A27" s="203" t="s">
        <v>264</v>
      </c>
      <c r="B27" s="282">
        <v>617938</v>
      </c>
      <c r="C27" s="282">
        <v>651447</v>
      </c>
      <c r="D27" s="282">
        <v>293708</v>
      </c>
      <c r="E27" s="282">
        <v>-29487</v>
      </c>
      <c r="F27" s="282">
        <v>204062</v>
      </c>
    </row>
    <row r="28" spans="1:6" ht="12.75">
      <c r="A28" s="203" t="s">
        <v>434</v>
      </c>
      <c r="B28" s="282">
        <v>54924</v>
      </c>
      <c r="C28" s="282">
        <v>40555</v>
      </c>
      <c r="D28" s="282">
        <v>25973</v>
      </c>
      <c r="E28" s="282">
        <v>-1171</v>
      </c>
      <c r="F28" s="282">
        <v>22500</v>
      </c>
    </row>
    <row r="29" spans="1:6" ht="12.75">
      <c r="A29" s="203" t="s">
        <v>435</v>
      </c>
      <c r="B29" s="282">
        <v>682064</v>
      </c>
      <c r="C29" s="282">
        <v>587615</v>
      </c>
      <c r="D29" s="282">
        <v>339788</v>
      </c>
      <c r="E29" s="282">
        <v>53579</v>
      </c>
      <c r="F29" s="282">
        <v>135041</v>
      </c>
    </row>
    <row r="30" spans="1:6" ht="12.75">
      <c r="A30" s="203" t="s">
        <v>253</v>
      </c>
      <c r="B30" s="282">
        <v>3230701</v>
      </c>
      <c r="C30" s="282">
        <v>3117899</v>
      </c>
      <c r="D30" s="282">
        <v>1439419</v>
      </c>
      <c r="E30" s="282">
        <v>-172197</v>
      </c>
      <c r="F30" s="282">
        <v>889490</v>
      </c>
    </row>
    <row r="31" spans="1:6" ht="12.75">
      <c r="A31" s="203" t="s">
        <v>281</v>
      </c>
      <c r="B31" s="282">
        <v>137340</v>
      </c>
      <c r="C31" s="282">
        <v>177599</v>
      </c>
      <c r="D31" s="282">
        <v>116408</v>
      </c>
      <c r="E31" s="282">
        <v>-50513</v>
      </c>
      <c r="F31" s="282">
        <v>51959</v>
      </c>
    </row>
    <row r="32" spans="1:6" ht="12.75">
      <c r="A32" s="203" t="s">
        <v>348</v>
      </c>
      <c r="B32" s="282">
        <v>3716712</v>
      </c>
      <c r="C32" s="282">
        <v>3630372</v>
      </c>
      <c r="D32" s="282">
        <v>1312769</v>
      </c>
      <c r="E32" s="282">
        <v>666399</v>
      </c>
      <c r="F32" s="282">
        <v>508286</v>
      </c>
    </row>
    <row r="33" spans="1:6" ht="12.75">
      <c r="A33" s="203" t="s">
        <v>436</v>
      </c>
      <c r="B33" s="282">
        <v>1560710</v>
      </c>
      <c r="C33" s="282">
        <v>1578579</v>
      </c>
      <c r="D33" s="282">
        <v>910995</v>
      </c>
      <c r="E33" s="282">
        <v>-129533</v>
      </c>
      <c r="F33" s="282">
        <v>359215</v>
      </c>
    </row>
    <row r="34" spans="1:6" ht="12.75">
      <c r="A34" s="203" t="s">
        <v>277</v>
      </c>
      <c r="B34" s="282">
        <v>70559</v>
      </c>
      <c r="C34" s="282">
        <v>73321</v>
      </c>
      <c r="D34" s="282">
        <v>59344</v>
      </c>
      <c r="E34" s="282">
        <v>3321</v>
      </c>
      <c r="F34" s="282">
        <v>19462</v>
      </c>
    </row>
    <row r="35" spans="1:6" ht="12.75">
      <c r="A35" s="203" t="s">
        <v>247</v>
      </c>
      <c r="B35" s="282">
        <v>156643</v>
      </c>
      <c r="C35" s="282">
        <v>141190</v>
      </c>
      <c r="D35" s="282">
        <v>18326</v>
      </c>
      <c r="E35" s="282">
        <v>-5016</v>
      </c>
      <c r="F35" s="282">
        <v>31826</v>
      </c>
    </row>
    <row r="36" spans="1:6" ht="12.75">
      <c r="A36" s="203" t="s">
        <v>268</v>
      </c>
      <c r="B36" s="282">
        <v>3640901</v>
      </c>
      <c r="C36" s="282">
        <v>3499325</v>
      </c>
      <c r="D36" s="282">
        <v>2248930</v>
      </c>
      <c r="E36" s="282">
        <v>19904</v>
      </c>
      <c r="F36" s="282">
        <v>360678</v>
      </c>
    </row>
    <row r="37" spans="1:6" ht="12.75">
      <c r="A37" s="203" t="s">
        <v>252</v>
      </c>
      <c r="B37" s="282">
        <v>493642</v>
      </c>
      <c r="C37" s="282">
        <v>458766</v>
      </c>
      <c r="D37" s="282">
        <v>277161</v>
      </c>
      <c r="E37" s="282">
        <v>-49178</v>
      </c>
      <c r="F37" s="282">
        <v>105663</v>
      </c>
    </row>
    <row r="38" spans="1:6" ht="12.75">
      <c r="A38" s="203" t="s">
        <v>437</v>
      </c>
      <c r="B38" s="282">
        <v>535518</v>
      </c>
      <c r="C38" s="282">
        <v>581591</v>
      </c>
      <c r="D38" s="282">
        <v>198287</v>
      </c>
      <c r="E38" s="282">
        <v>-8449</v>
      </c>
      <c r="F38" s="282">
        <v>180920</v>
      </c>
    </row>
    <row r="39" spans="1:6" ht="12.75">
      <c r="A39" s="203" t="s">
        <v>256</v>
      </c>
      <c r="B39" s="282">
        <v>23853</v>
      </c>
      <c r="C39" s="282">
        <v>26944</v>
      </c>
      <c r="D39" s="282">
        <v>19414</v>
      </c>
      <c r="E39" s="282">
        <v>-4739</v>
      </c>
      <c r="F39" s="282">
        <v>4218</v>
      </c>
    </row>
    <row r="40" spans="1:6" ht="12.75">
      <c r="A40" s="203" t="s">
        <v>251</v>
      </c>
      <c r="B40" s="282">
        <v>600333</v>
      </c>
      <c r="C40" s="282">
        <v>626065</v>
      </c>
      <c r="D40" s="282">
        <v>199826</v>
      </c>
      <c r="E40" s="282">
        <v>46857</v>
      </c>
      <c r="F40" s="282">
        <v>166334</v>
      </c>
    </row>
    <row r="41" spans="1:6" ht="12.75">
      <c r="A41" s="203" t="s">
        <v>438</v>
      </c>
      <c r="B41" s="282">
        <v>1222640</v>
      </c>
      <c r="C41" s="282">
        <v>1119560</v>
      </c>
      <c r="D41" s="282">
        <v>596295</v>
      </c>
      <c r="E41" s="282">
        <v>72833</v>
      </c>
      <c r="F41" s="282">
        <v>300981</v>
      </c>
    </row>
    <row r="42" spans="1:6" ht="12.75">
      <c r="A42" s="203" t="s">
        <v>439</v>
      </c>
      <c r="B42" s="282">
        <v>4816330</v>
      </c>
      <c r="C42" s="282">
        <v>4711512</v>
      </c>
      <c r="D42" s="282">
        <v>2149085</v>
      </c>
      <c r="E42" s="282">
        <v>-29408</v>
      </c>
      <c r="F42" s="282">
        <v>1375960</v>
      </c>
    </row>
    <row r="43" spans="1:6" ht="12.75">
      <c r="A43" s="203" t="s">
        <v>287</v>
      </c>
      <c r="B43" s="282">
        <v>28208</v>
      </c>
      <c r="C43" s="282">
        <v>21499</v>
      </c>
      <c r="D43" s="282">
        <v>16584</v>
      </c>
      <c r="E43" s="282">
        <v>13665</v>
      </c>
      <c r="F43" s="282">
        <v>1370</v>
      </c>
    </row>
    <row r="44" spans="1:6" ht="12.75">
      <c r="A44" s="203" t="s">
        <v>440</v>
      </c>
      <c r="B44" s="282">
        <v>420700</v>
      </c>
      <c r="C44" s="282">
        <v>401495</v>
      </c>
      <c r="D44" s="282">
        <v>193912</v>
      </c>
      <c r="E44" s="282">
        <v>7227</v>
      </c>
      <c r="F44" s="282">
        <v>48822</v>
      </c>
    </row>
    <row r="45" spans="1:6" ht="12.75">
      <c r="A45" s="203" t="s">
        <v>260</v>
      </c>
      <c r="B45" s="282">
        <v>544850</v>
      </c>
      <c r="C45" s="282">
        <v>511508</v>
      </c>
      <c r="D45" s="282">
        <v>168967</v>
      </c>
      <c r="E45" s="282">
        <v>29649</v>
      </c>
      <c r="F45" s="282">
        <v>77792</v>
      </c>
    </row>
    <row r="46" spans="1:6" ht="12.75">
      <c r="A46" s="203" t="s">
        <v>275</v>
      </c>
      <c r="B46" s="282">
        <v>785254</v>
      </c>
      <c r="C46" s="282">
        <v>656103</v>
      </c>
      <c r="D46" s="282">
        <v>343819</v>
      </c>
      <c r="E46" s="282">
        <v>-50902</v>
      </c>
      <c r="F46" s="282">
        <v>133827</v>
      </c>
    </row>
    <row r="47" spans="1:6" ht="12.75">
      <c r="A47" s="203" t="s">
        <v>441</v>
      </c>
      <c r="B47" s="282">
        <v>1012620</v>
      </c>
      <c r="C47" s="282">
        <v>1060057</v>
      </c>
      <c r="D47" s="282">
        <v>637914</v>
      </c>
      <c r="E47" s="282">
        <v>43468</v>
      </c>
      <c r="F47" s="282">
        <v>261709</v>
      </c>
    </row>
    <row r="48" spans="1:6" s="262" customFormat="1" ht="12.75">
      <c r="A48" s="203" t="s">
        <v>279</v>
      </c>
      <c r="B48" s="282">
        <v>786121</v>
      </c>
      <c r="C48" s="282">
        <v>765045</v>
      </c>
      <c r="D48" s="282">
        <v>393543</v>
      </c>
      <c r="E48" s="282">
        <v>36435</v>
      </c>
      <c r="F48" s="282">
        <v>140105</v>
      </c>
    </row>
    <row r="49" spans="1:6" s="262" customFormat="1" ht="13.5" thickBot="1">
      <c r="A49" s="279" t="s">
        <v>442</v>
      </c>
      <c r="B49" s="283">
        <v>256</v>
      </c>
      <c r="C49" s="283">
        <v>409</v>
      </c>
      <c r="D49" s="283">
        <v>0</v>
      </c>
      <c r="E49" s="283">
        <v>0</v>
      </c>
      <c r="F49" s="283">
        <v>4460</v>
      </c>
    </row>
    <row r="50" spans="1:6" s="262" customFormat="1" ht="13.5" thickBot="1">
      <c r="A50" s="269" t="s">
        <v>352</v>
      </c>
      <c r="B50" s="261">
        <f>SUM(B6:B49)</f>
        <v>67011776</v>
      </c>
      <c r="C50" s="261">
        <f>SUM(C6:C49)</f>
        <v>64947704</v>
      </c>
      <c r="D50" s="261">
        <f>SUM(D6:D49)</f>
        <v>24546006</v>
      </c>
      <c r="E50" s="261">
        <f>SUM(E6:E49)</f>
        <v>1630325</v>
      </c>
      <c r="F50" s="261">
        <f>SUM(F6:F49)</f>
        <v>18199482</v>
      </c>
    </row>
    <row r="51" spans="1:6" s="247" customFormat="1" ht="13.5" customHeight="1">
      <c r="A51" s="247" t="s">
        <v>36</v>
      </c>
      <c r="B51" s="245"/>
      <c r="C51" s="245"/>
      <c r="D51" s="246"/>
      <c r="E51" s="245"/>
      <c r="F51" s="245"/>
    </row>
  </sheetData>
  <sheetProtection/>
  <mergeCells count="2">
    <mergeCell ref="B3:F3"/>
    <mergeCell ref="B4:F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F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255" customWidth="1"/>
    <col min="2" max="6" width="15.7109375" style="263" customWidth="1"/>
    <col min="7" max="16384" width="9.140625" style="255" customWidth="1"/>
  </cols>
  <sheetData>
    <row r="1" spans="1:6" s="247" customFormat="1" ht="18.75">
      <c r="A1" s="147" t="s">
        <v>447</v>
      </c>
      <c r="B1" s="245"/>
      <c r="C1" s="245"/>
      <c r="D1" s="246"/>
      <c r="E1" s="245"/>
      <c r="F1" s="245"/>
    </row>
    <row r="2" spans="2:6" s="247" customFormat="1" ht="6.75" customHeight="1" thickBot="1">
      <c r="B2" s="248"/>
      <c r="C2" s="248"/>
      <c r="D2" s="249"/>
      <c r="E2" s="248"/>
      <c r="F2" s="248"/>
    </row>
    <row r="3" spans="2:6" s="247" customFormat="1" ht="13.5" thickBot="1">
      <c r="B3" s="316">
        <v>2011</v>
      </c>
      <c r="C3" s="316"/>
      <c r="D3" s="316"/>
      <c r="E3" s="316"/>
      <c r="F3" s="316"/>
    </row>
    <row r="4" spans="2:6" s="247" customFormat="1" ht="13.5" thickBot="1">
      <c r="B4" s="316" t="s">
        <v>100</v>
      </c>
      <c r="C4" s="316"/>
      <c r="D4" s="316"/>
      <c r="E4" s="316"/>
      <c r="F4" s="316"/>
    </row>
    <row r="5" spans="1:6" s="252" customFormat="1" ht="13.5" thickBot="1">
      <c r="A5" s="250" t="s">
        <v>443</v>
      </c>
      <c r="B5" s="251" t="s">
        <v>351</v>
      </c>
      <c r="C5" s="251" t="s">
        <v>406</v>
      </c>
      <c r="D5" s="251" t="s">
        <v>407</v>
      </c>
      <c r="E5" s="251" t="s">
        <v>408</v>
      </c>
      <c r="F5" s="251" t="s">
        <v>409</v>
      </c>
    </row>
    <row r="6" spans="1:6" s="13" customFormat="1" ht="13.5" customHeight="1">
      <c r="A6" s="270" t="s">
        <v>426</v>
      </c>
      <c r="B6" s="281">
        <v>1051410</v>
      </c>
      <c r="C6" s="281">
        <v>959065</v>
      </c>
      <c r="D6" s="281">
        <v>23065</v>
      </c>
      <c r="E6" s="281">
        <v>36935</v>
      </c>
      <c r="F6" s="281">
        <v>12400</v>
      </c>
    </row>
    <row r="7" spans="1:6" ht="12.75">
      <c r="A7" s="271" t="s">
        <v>427</v>
      </c>
      <c r="B7" s="282">
        <v>446748</v>
      </c>
      <c r="C7" s="282">
        <v>439863</v>
      </c>
      <c r="D7" s="282">
        <v>90336</v>
      </c>
      <c r="E7" s="282">
        <v>20881</v>
      </c>
      <c r="F7" s="282">
        <v>53169</v>
      </c>
    </row>
    <row r="8" spans="1:6" ht="12.75">
      <c r="A8" s="271" t="s">
        <v>286</v>
      </c>
      <c r="B8" s="282">
        <v>262817</v>
      </c>
      <c r="C8" s="282">
        <v>316853</v>
      </c>
      <c r="D8" s="282">
        <v>107537</v>
      </c>
      <c r="E8" s="282">
        <v>-48142</v>
      </c>
      <c r="F8" s="282">
        <v>67717</v>
      </c>
    </row>
    <row r="9" spans="1:6" ht="12.75">
      <c r="A9" s="271" t="s">
        <v>269</v>
      </c>
      <c r="B9" s="282">
        <v>16963</v>
      </c>
      <c r="C9" s="282">
        <v>17395</v>
      </c>
      <c r="D9" s="282">
        <v>7413</v>
      </c>
      <c r="E9" s="282">
        <v>0</v>
      </c>
      <c r="F9" s="282">
        <v>3191</v>
      </c>
    </row>
    <row r="10" spans="1:6" ht="12.75">
      <c r="A10" s="271" t="s">
        <v>242</v>
      </c>
      <c r="B10" s="282" t="s">
        <v>423</v>
      </c>
      <c r="C10" s="282" t="s">
        <v>423</v>
      </c>
      <c r="D10" s="282">
        <v>0</v>
      </c>
      <c r="E10" s="282">
        <v>0</v>
      </c>
      <c r="F10" s="282" t="s">
        <v>423</v>
      </c>
    </row>
    <row r="11" spans="1:6" ht="12.75">
      <c r="A11" s="271" t="s">
        <v>257</v>
      </c>
      <c r="B11" s="282">
        <v>1056779</v>
      </c>
      <c r="C11" s="282">
        <v>1140377</v>
      </c>
      <c r="D11" s="282">
        <v>301074</v>
      </c>
      <c r="E11" s="282">
        <v>-148025</v>
      </c>
      <c r="F11" s="282">
        <v>31137</v>
      </c>
    </row>
    <row r="12" spans="1:6" ht="12.75">
      <c r="A12" s="271" t="s">
        <v>265</v>
      </c>
      <c r="B12" s="282">
        <v>1383122</v>
      </c>
      <c r="C12" s="282">
        <v>1397169</v>
      </c>
      <c r="D12" s="282">
        <v>229830</v>
      </c>
      <c r="E12" s="282">
        <v>406932</v>
      </c>
      <c r="F12" s="282">
        <v>268279</v>
      </c>
    </row>
    <row r="13" spans="1:6" ht="12.75">
      <c r="A13" s="271" t="s">
        <v>280</v>
      </c>
      <c r="B13" s="282">
        <v>38779</v>
      </c>
      <c r="C13" s="282">
        <v>34189</v>
      </c>
      <c r="D13" s="282">
        <v>0</v>
      </c>
      <c r="E13" s="282">
        <v>0</v>
      </c>
      <c r="F13" s="282">
        <v>355</v>
      </c>
    </row>
    <row r="14" spans="1:6" ht="12.75">
      <c r="A14" s="271" t="s">
        <v>428</v>
      </c>
      <c r="B14" s="282">
        <v>886496</v>
      </c>
      <c r="C14" s="282">
        <v>979298</v>
      </c>
      <c r="D14" s="282">
        <v>201174</v>
      </c>
      <c r="E14" s="282">
        <v>64281</v>
      </c>
      <c r="F14" s="282">
        <v>270226</v>
      </c>
    </row>
    <row r="15" spans="1:6" ht="12.75">
      <c r="A15" s="271" t="s">
        <v>255</v>
      </c>
      <c r="B15" s="282">
        <v>1585394</v>
      </c>
      <c r="C15" s="282">
        <v>1587443</v>
      </c>
      <c r="D15" s="282">
        <v>81187</v>
      </c>
      <c r="E15" s="282">
        <v>216425</v>
      </c>
      <c r="F15" s="282">
        <v>416399</v>
      </c>
    </row>
    <row r="16" spans="1:6" ht="12.75">
      <c r="A16" s="271" t="s">
        <v>254</v>
      </c>
      <c r="B16" s="282">
        <v>59957</v>
      </c>
      <c r="C16" s="282">
        <v>60404</v>
      </c>
      <c r="D16" s="282">
        <v>0</v>
      </c>
      <c r="E16" s="282">
        <v>0</v>
      </c>
      <c r="F16" s="282">
        <v>18970</v>
      </c>
    </row>
    <row r="17" spans="1:6" ht="12.75">
      <c r="A17" s="271" t="s">
        <v>429</v>
      </c>
      <c r="B17" s="282">
        <v>21990</v>
      </c>
      <c r="C17" s="282">
        <v>21184</v>
      </c>
      <c r="D17" s="282">
        <v>13946</v>
      </c>
      <c r="E17" s="282">
        <v>5717</v>
      </c>
      <c r="F17" s="282">
        <v>1555</v>
      </c>
    </row>
    <row r="18" spans="1:6" ht="12.75">
      <c r="A18" s="271" t="s">
        <v>261</v>
      </c>
      <c r="B18" s="282">
        <v>83096</v>
      </c>
      <c r="C18" s="282">
        <v>94394</v>
      </c>
      <c r="D18" s="282">
        <v>635610</v>
      </c>
      <c r="E18" s="282">
        <v>1234</v>
      </c>
      <c r="F18" s="282" t="s">
        <v>423</v>
      </c>
    </row>
    <row r="19" spans="1:6" ht="12.75">
      <c r="A19" s="271" t="s">
        <v>430</v>
      </c>
      <c r="B19" s="282">
        <v>486486</v>
      </c>
      <c r="C19" s="282">
        <v>465298</v>
      </c>
      <c r="D19" s="282">
        <v>78061</v>
      </c>
      <c r="E19" s="282">
        <v>-57709</v>
      </c>
      <c r="F19" s="282">
        <v>38196</v>
      </c>
    </row>
    <row r="20" spans="1:6" ht="12.75">
      <c r="A20" s="271" t="s">
        <v>347</v>
      </c>
      <c r="B20" s="282">
        <v>971698</v>
      </c>
      <c r="C20" s="282">
        <v>882116</v>
      </c>
      <c r="D20" s="282">
        <v>43483</v>
      </c>
      <c r="E20" s="282">
        <v>-488086</v>
      </c>
      <c r="F20" s="282">
        <v>126544</v>
      </c>
    </row>
    <row r="21" spans="1:6" ht="12.75">
      <c r="A21" s="271" t="s">
        <v>431</v>
      </c>
      <c r="B21" s="282">
        <v>770868</v>
      </c>
      <c r="C21" s="282">
        <v>767995</v>
      </c>
      <c r="D21" s="282">
        <v>150770</v>
      </c>
      <c r="E21" s="282">
        <v>-60269</v>
      </c>
      <c r="F21" s="282">
        <v>149437</v>
      </c>
    </row>
    <row r="22" spans="1:6" ht="12.75">
      <c r="A22" s="271" t="s">
        <v>249</v>
      </c>
      <c r="B22" s="282">
        <v>198930</v>
      </c>
      <c r="C22" s="282">
        <v>177836</v>
      </c>
      <c r="D22" s="282">
        <v>27878</v>
      </c>
      <c r="E22" s="282">
        <v>0</v>
      </c>
      <c r="F22" s="282">
        <v>64143</v>
      </c>
    </row>
    <row r="23" spans="1:6" ht="12.75">
      <c r="A23" s="271" t="s">
        <v>432</v>
      </c>
      <c r="B23" s="282">
        <v>269221</v>
      </c>
      <c r="C23" s="282">
        <v>267229</v>
      </c>
      <c r="D23" s="282">
        <v>108616</v>
      </c>
      <c r="E23" s="282">
        <v>29797</v>
      </c>
      <c r="F23" s="282">
        <v>68863</v>
      </c>
    </row>
    <row r="24" spans="1:6" ht="12.75">
      <c r="A24" s="271" t="s">
        <v>284</v>
      </c>
      <c r="B24" s="282">
        <v>722843</v>
      </c>
      <c r="C24" s="282">
        <v>658832</v>
      </c>
      <c r="D24" s="282">
        <v>838066</v>
      </c>
      <c r="E24" s="282">
        <v>2458</v>
      </c>
      <c r="F24" s="282">
        <v>6804</v>
      </c>
    </row>
    <row r="25" spans="1:6" ht="12.75">
      <c r="A25" s="271" t="s">
        <v>433</v>
      </c>
      <c r="B25" s="282">
        <v>2038</v>
      </c>
      <c r="C25" s="282">
        <v>3701</v>
      </c>
      <c r="D25" s="282">
        <v>0</v>
      </c>
      <c r="E25" s="282">
        <v>0</v>
      </c>
      <c r="F25" s="282" t="s">
        <v>423</v>
      </c>
    </row>
    <row r="26" spans="1:6" ht="12.75">
      <c r="A26" s="271" t="s">
        <v>264</v>
      </c>
      <c r="B26" s="282">
        <v>49538</v>
      </c>
      <c r="C26" s="282">
        <v>52658</v>
      </c>
      <c r="D26" s="282">
        <v>6284</v>
      </c>
      <c r="E26" s="282">
        <v>-274</v>
      </c>
      <c r="F26" s="282">
        <v>16613</v>
      </c>
    </row>
    <row r="27" spans="1:6" ht="12.75">
      <c r="A27" s="271" t="s">
        <v>434</v>
      </c>
      <c r="B27" s="282">
        <v>1240</v>
      </c>
      <c r="C27" s="282">
        <v>765</v>
      </c>
      <c r="D27" s="282">
        <v>0</v>
      </c>
      <c r="E27" s="282">
        <v>0</v>
      </c>
      <c r="F27" s="282">
        <v>417</v>
      </c>
    </row>
    <row r="28" spans="1:6" ht="12.75">
      <c r="A28" s="271" t="s">
        <v>435</v>
      </c>
      <c r="B28" s="282">
        <v>963977</v>
      </c>
      <c r="C28" s="282">
        <v>834173</v>
      </c>
      <c r="D28" s="282">
        <v>119883</v>
      </c>
      <c r="E28" s="282">
        <v>-12739</v>
      </c>
      <c r="F28" s="282">
        <v>140775</v>
      </c>
    </row>
    <row r="29" spans="1:6" ht="12.75">
      <c r="A29" s="271" t="s">
        <v>253</v>
      </c>
      <c r="B29" s="282">
        <v>2292182</v>
      </c>
      <c r="C29" s="282">
        <v>2180827</v>
      </c>
      <c r="D29" s="282">
        <v>956072</v>
      </c>
      <c r="E29" s="282">
        <v>330245</v>
      </c>
      <c r="F29" s="282">
        <v>604555</v>
      </c>
    </row>
    <row r="30" spans="1:6" ht="12.75">
      <c r="A30" s="271" t="s">
        <v>281</v>
      </c>
      <c r="B30" s="282">
        <v>122365</v>
      </c>
      <c r="C30" s="282">
        <v>126092</v>
      </c>
      <c r="D30" s="282">
        <v>37737</v>
      </c>
      <c r="E30" s="282">
        <v>6394</v>
      </c>
      <c r="F30" s="282">
        <v>24120</v>
      </c>
    </row>
    <row r="31" spans="1:6" ht="12.75">
      <c r="A31" s="271" t="s">
        <v>348</v>
      </c>
      <c r="B31" s="282">
        <v>3409706</v>
      </c>
      <c r="C31" s="282">
        <v>2972220</v>
      </c>
      <c r="D31" s="282">
        <v>257240</v>
      </c>
      <c r="E31" s="282">
        <v>48512</v>
      </c>
      <c r="F31" s="282">
        <v>188681</v>
      </c>
    </row>
    <row r="32" spans="1:6" ht="12.75">
      <c r="A32" s="271" t="s">
        <v>436</v>
      </c>
      <c r="B32" s="282">
        <v>465255</v>
      </c>
      <c r="C32" s="282">
        <v>503824</v>
      </c>
      <c r="D32" s="282">
        <v>34861</v>
      </c>
      <c r="E32" s="282">
        <v>41996</v>
      </c>
      <c r="F32" s="282">
        <v>247557</v>
      </c>
    </row>
    <row r="33" spans="1:6" ht="12.75">
      <c r="A33" s="271" t="s">
        <v>277</v>
      </c>
      <c r="B33" s="282">
        <v>97643</v>
      </c>
      <c r="C33" s="282">
        <v>99292</v>
      </c>
      <c r="D33" s="282">
        <v>50971</v>
      </c>
      <c r="E33" s="282">
        <v>-2821</v>
      </c>
      <c r="F33" s="282">
        <v>39818</v>
      </c>
    </row>
    <row r="34" spans="1:6" ht="12.75">
      <c r="A34" s="271" t="s">
        <v>247</v>
      </c>
      <c r="B34" s="282">
        <v>372361</v>
      </c>
      <c r="C34" s="282">
        <v>374712</v>
      </c>
      <c r="D34" s="282">
        <v>51612</v>
      </c>
      <c r="E34" s="282">
        <v>-3839</v>
      </c>
      <c r="F34" s="282">
        <v>105212</v>
      </c>
    </row>
    <row r="35" spans="1:6" ht="12.75">
      <c r="A35" s="271" t="s">
        <v>268</v>
      </c>
      <c r="B35" s="282">
        <v>379398</v>
      </c>
      <c r="C35" s="282">
        <v>366503</v>
      </c>
      <c r="D35" s="282">
        <v>70473</v>
      </c>
      <c r="E35" s="282">
        <v>-125096</v>
      </c>
      <c r="F35" s="282">
        <v>24181</v>
      </c>
    </row>
    <row r="36" spans="1:6" ht="12.75">
      <c r="A36" s="271" t="s">
        <v>437</v>
      </c>
      <c r="B36" s="282">
        <v>149513</v>
      </c>
      <c r="C36" s="282">
        <v>200076</v>
      </c>
      <c r="D36" s="282">
        <v>4021</v>
      </c>
      <c r="E36" s="282">
        <v>-9039</v>
      </c>
      <c r="F36" s="282">
        <v>40521</v>
      </c>
    </row>
    <row r="37" spans="1:6" ht="12.75">
      <c r="A37" s="271" t="s">
        <v>256</v>
      </c>
      <c r="B37" s="282">
        <v>23214</v>
      </c>
      <c r="C37" s="282">
        <v>22580</v>
      </c>
      <c r="D37" s="282">
        <v>0</v>
      </c>
      <c r="E37" s="282">
        <v>0</v>
      </c>
      <c r="F37" s="282" t="s">
        <v>423</v>
      </c>
    </row>
    <row r="38" spans="1:6" ht="12.75">
      <c r="A38" s="271" t="s">
        <v>251</v>
      </c>
      <c r="B38" s="282">
        <v>177244</v>
      </c>
      <c r="C38" s="282">
        <v>181077</v>
      </c>
      <c r="D38" s="282">
        <v>27895</v>
      </c>
      <c r="E38" s="282">
        <v>-54895</v>
      </c>
      <c r="F38" s="282">
        <v>47025</v>
      </c>
    </row>
    <row r="39" spans="1:6" ht="12.75">
      <c r="A39" s="271" t="s">
        <v>438</v>
      </c>
      <c r="B39" s="282">
        <v>51100</v>
      </c>
      <c r="C39" s="282">
        <v>51537</v>
      </c>
      <c r="D39" s="282">
        <v>28602</v>
      </c>
      <c r="E39" s="282">
        <v>4767</v>
      </c>
      <c r="F39" s="282">
        <v>11467</v>
      </c>
    </row>
    <row r="40" spans="1:6" ht="12.75">
      <c r="A40" s="271" t="s">
        <v>439</v>
      </c>
      <c r="B40" s="282">
        <v>997985</v>
      </c>
      <c r="C40" s="282">
        <v>995843</v>
      </c>
      <c r="D40" s="282">
        <v>251947</v>
      </c>
      <c r="E40" s="282">
        <v>81119</v>
      </c>
      <c r="F40" s="282">
        <v>235500</v>
      </c>
    </row>
    <row r="41" spans="1:6" ht="12.75">
      <c r="A41" s="271" t="s">
        <v>287</v>
      </c>
      <c r="B41" s="282">
        <v>103462</v>
      </c>
      <c r="C41" s="282">
        <v>91245</v>
      </c>
      <c r="D41" s="282">
        <v>204776</v>
      </c>
      <c r="E41" s="282">
        <v>-209915</v>
      </c>
      <c r="F41" s="282">
        <v>1001</v>
      </c>
    </row>
    <row r="42" spans="1:6" ht="12.75">
      <c r="A42" s="271" t="s">
        <v>440</v>
      </c>
      <c r="B42" s="282">
        <v>146186</v>
      </c>
      <c r="C42" s="282">
        <v>140229</v>
      </c>
      <c r="D42" s="282">
        <v>16085</v>
      </c>
      <c r="E42" s="282">
        <v>7211</v>
      </c>
      <c r="F42" s="282">
        <v>5940</v>
      </c>
    </row>
    <row r="43" spans="1:6" ht="12.75">
      <c r="A43" s="271" t="s">
        <v>260</v>
      </c>
      <c r="B43" s="282">
        <v>504117</v>
      </c>
      <c r="C43" s="282">
        <v>479300</v>
      </c>
      <c r="D43" s="282">
        <v>3906</v>
      </c>
      <c r="E43" s="282">
        <v>2575</v>
      </c>
      <c r="F43" s="282">
        <v>66304</v>
      </c>
    </row>
    <row r="44" spans="1:6" ht="12.75">
      <c r="A44" s="271" t="s">
        <v>275</v>
      </c>
      <c r="B44" s="282">
        <v>1350301</v>
      </c>
      <c r="C44" s="282">
        <v>1218984</v>
      </c>
      <c r="D44" s="282">
        <v>240756</v>
      </c>
      <c r="E44" s="282">
        <v>-41720</v>
      </c>
      <c r="F44" s="282">
        <v>194130</v>
      </c>
    </row>
    <row r="45" spans="1:6" ht="12.75">
      <c r="A45" s="271" t="s">
        <v>441</v>
      </c>
      <c r="B45" s="282">
        <v>217010</v>
      </c>
      <c r="C45" s="282">
        <v>200002</v>
      </c>
      <c r="D45" s="282">
        <v>25073</v>
      </c>
      <c r="E45" s="282">
        <v>394978</v>
      </c>
      <c r="F45" s="282">
        <v>43846</v>
      </c>
    </row>
    <row r="46" spans="1:6" ht="12.75">
      <c r="A46" s="271" t="s">
        <v>279</v>
      </c>
      <c r="B46" s="282">
        <v>139893</v>
      </c>
      <c r="C46" s="282">
        <v>134780</v>
      </c>
      <c r="D46" s="282">
        <v>5741</v>
      </c>
      <c r="E46" s="282">
        <v>-15373</v>
      </c>
      <c r="F46" s="282">
        <v>24344</v>
      </c>
    </row>
    <row r="47" spans="1:6" ht="13.5" thickBot="1">
      <c r="A47" s="285" t="s">
        <v>442</v>
      </c>
      <c r="B47" s="283">
        <v>118772</v>
      </c>
      <c r="C47" s="283">
        <v>164769</v>
      </c>
      <c r="D47" s="283">
        <v>124590</v>
      </c>
      <c r="E47" s="283">
        <v>-40133</v>
      </c>
      <c r="F47" s="283">
        <v>46884</v>
      </c>
    </row>
    <row r="48" spans="1:6" s="262" customFormat="1" ht="13.5" thickBot="1">
      <c r="A48" s="269" t="s">
        <v>352</v>
      </c>
      <c r="B48" s="261">
        <f>SUM(B6:B47)</f>
        <v>22448097</v>
      </c>
      <c r="C48" s="261">
        <f>SUM(C6:C47)</f>
        <v>21662129</v>
      </c>
      <c r="D48" s="261">
        <f>SUM(D6:D47)</f>
        <v>5456571</v>
      </c>
      <c r="E48" s="261">
        <f>SUM(E6:E47)</f>
        <v>384382</v>
      </c>
      <c r="F48" s="261">
        <f>SUM(F6:F47)</f>
        <v>3706276</v>
      </c>
    </row>
    <row r="49" spans="1:6" s="247" customFormat="1" ht="13.5" customHeight="1">
      <c r="A49" s="247" t="s">
        <v>36</v>
      </c>
      <c r="B49" s="245"/>
      <c r="C49" s="245"/>
      <c r="D49" s="246"/>
      <c r="E49" s="245"/>
      <c r="F49" s="245"/>
    </row>
  </sheetData>
  <sheetProtection/>
  <mergeCells count="2">
    <mergeCell ref="B3:F3"/>
    <mergeCell ref="B4:F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F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255" customWidth="1"/>
    <col min="2" max="6" width="15.7109375" style="263" customWidth="1"/>
    <col min="7" max="16384" width="9.140625" style="255" customWidth="1"/>
  </cols>
  <sheetData>
    <row r="1" spans="1:6" s="247" customFormat="1" ht="18.75">
      <c r="A1" s="147" t="s">
        <v>448</v>
      </c>
      <c r="B1" s="245"/>
      <c r="C1" s="245"/>
      <c r="D1" s="246"/>
      <c r="E1" s="245"/>
      <c r="F1" s="245"/>
    </row>
    <row r="2" spans="2:6" s="247" customFormat="1" ht="6.75" customHeight="1" thickBot="1">
      <c r="B2" s="248"/>
      <c r="C2" s="248"/>
      <c r="D2" s="249"/>
      <c r="E2" s="248"/>
      <c r="F2" s="248"/>
    </row>
    <row r="3" spans="2:6" s="247" customFormat="1" ht="13.5" thickBot="1">
      <c r="B3" s="316">
        <v>2011</v>
      </c>
      <c r="C3" s="316"/>
      <c r="D3" s="316"/>
      <c r="E3" s="316"/>
      <c r="F3" s="316"/>
    </row>
    <row r="4" spans="2:6" s="247" customFormat="1" ht="13.5" thickBot="1">
      <c r="B4" s="316" t="s">
        <v>100</v>
      </c>
      <c r="C4" s="316"/>
      <c r="D4" s="316"/>
      <c r="E4" s="316"/>
      <c r="F4" s="316"/>
    </row>
    <row r="5" spans="1:6" s="252" customFormat="1" ht="13.5" thickBot="1">
      <c r="A5" s="250" t="s">
        <v>443</v>
      </c>
      <c r="B5" s="251" t="s">
        <v>351</v>
      </c>
      <c r="C5" s="251" t="s">
        <v>406</v>
      </c>
      <c r="D5" s="251" t="s">
        <v>407</v>
      </c>
      <c r="E5" s="251" t="s">
        <v>408</v>
      </c>
      <c r="F5" s="251" t="s">
        <v>409</v>
      </c>
    </row>
    <row r="6" spans="1:6" s="13" customFormat="1" ht="13.5" customHeight="1">
      <c r="A6" s="201" t="s">
        <v>426</v>
      </c>
      <c r="B6" s="281">
        <v>395881</v>
      </c>
      <c r="C6" s="281">
        <v>349489</v>
      </c>
      <c r="D6" s="281">
        <v>141904</v>
      </c>
      <c r="E6" s="281">
        <v>-4969</v>
      </c>
      <c r="F6" s="281">
        <v>18853</v>
      </c>
    </row>
    <row r="7" spans="1:6" ht="12.75">
      <c r="A7" s="203" t="s">
        <v>427</v>
      </c>
      <c r="B7" s="282">
        <v>602290</v>
      </c>
      <c r="C7" s="282">
        <v>856095</v>
      </c>
      <c r="D7" s="282">
        <v>1001890</v>
      </c>
      <c r="E7" s="282">
        <v>473070</v>
      </c>
      <c r="F7" s="282">
        <v>193599</v>
      </c>
    </row>
    <row r="8" spans="1:6" ht="12.75">
      <c r="A8" s="203" t="s">
        <v>286</v>
      </c>
      <c r="B8" s="282">
        <v>708133</v>
      </c>
      <c r="C8" s="282">
        <v>501223</v>
      </c>
      <c r="D8" s="282">
        <v>86433</v>
      </c>
      <c r="E8" s="282">
        <v>-58966</v>
      </c>
      <c r="F8" s="282">
        <v>81260</v>
      </c>
    </row>
    <row r="9" spans="1:6" ht="12.75">
      <c r="A9" s="203" t="s">
        <v>269</v>
      </c>
      <c r="B9" s="282">
        <v>114002</v>
      </c>
      <c r="C9" s="282">
        <v>102854</v>
      </c>
      <c r="D9" s="282">
        <v>28910</v>
      </c>
      <c r="E9" s="282">
        <v>2771</v>
      </c>
      <c r="F9" s="282">
        <v>38685</v>
      </c>
    </row>
    <row r="10" spans="1:6" ht="12.75">
      <c r="A10" s="203" t="s">
        <v>257</v>
      </c>
      <c r="B10" s="282">
        <v>818624</v>
      </c>
      <c r="C10" s="282">
        <v>1013585</v>
      </c>
      <c r="D10" s="282">
        <v>210212</v>
      </c>
      <c r="E10" s="282">
        <v>-64953</v>
      </c>
      <c r="F10" s="282">
        <v>69189</v>
      </c>
    </row>
    <row r="11" spans="1:6" ht="12.75">
      <c r="A11" s="203" t="s">
        <v>265</v>
      </c>
      <c r="B11" s="282">
        <v>580807</v>
      </c>
      <c r="C11" s="282">
        <v>648234</v>
      </c>
      <c r="D11" s="282">
        <v>180755</v>
      </c>
      <c r="E11" s="282">
        <v>65788</v>
      </c>
      <c r="F11" s="282">
        <v>171042</v>
      </c>
    </row>
    <row r="12" spans="1:6" ht="12.75">
      <c r="A12" s="203" t="s">
        <v>280</v>
      </c>
      <c r="B12" s="282">
        <v>5437</v>
      </c>
      <c r="C12" s="282">
        <v>8098</v>
      </c>
      <c r="D12" s="282">
        <v>440</v>
      </c>
      <c r="E12" s="282">
        <v>232</v>
      </c>
      <c r="F12" s="282">
        <v>190</v>
      </c>
    </row>
    <row r="13" spans="1:6" ht="12.75">
      <c r="A13" s="203" t="s">
        <v>428</v>
      </c>
      <c r="B13" s="282">
        <v>1202185</v>
      </c>
      <c r="C13" s="282">
        <v>1082391</v>
      </c>
      <c r="D13" s="282">
        <v>206388</v>
      </c>
      <c r="E13" s="282">
        <v>175400</v>
      </c>
      <c r="F13" s="282">
        <v>255996</v>
      </c>
    </row>
    <row r="14" spans="1:6" ht="12.75">
      <c r="A14" s="203" t="s">
        <v>255</v>
      </c>
      <c r="B14" s="282">
        <v>1466628</v>
      </c>
      <c r="C14" s="282">
        <v>1557628</v>
      </c>
      <c r="D14" s="282">
        <v>57191</v>
      </c>
      <c r="E14" s="282">
        <v>119147</v>
      </c>
      <c r="F14" s="282">
        <v>169596</v>
      </c>
    </row>
    <row r="15" spans="1:6" ht="12.75">
      <c r="A15" s="203" t="s">
        <v>254</v>
      </c>
      <c r="B15" s="282">
        <v>133434</v>
      </c>
      <c r="C15" s="282">
        <v>123342</v>
      </c>
      <c r="D15" s="282">
        <v>67638</v>
      </c>
      <c r="E15" s="282">
        <v>-10793</v>
      </c>
      <c r="F15" s="282">
        <v>44761</v>
      </c>
    </row>
    <row r="16" spans="1:6" ht="12.75">
      <c r="A16" s="203" t="s">
        <v>429</v>
      </c>
      <c r="B16" s="282">
        <v>13138</v>
      </c>
      <c r="C16" s="282">
        <v>27786</v>
      </c>
      <c r="D16" s="282">
        <v>5828</v>
      </c>
      <c r="E16" s="282">
        <v>-10328</v>
      </c>
      <c r="F16" s="282">
        <v>268</v>
      </c>
    </row>
    <row r="17" spans="1:6" ht="12.75">
      <c r="A17" s="203" t="s">
        <v>261</v>
      </c>
      <c r="B17" s="282">
        <v>16400</v>
      </c>
      <c r="C17" s="282">
        <v>16514</v>
      </c>
      <c r="D17" s="282">
        <v>0</v>
      </c>
      <c r="E17" s="282">
        <v>0</v>
      </c>
      <c r="F17" s="282" t="s">
        <v>423</v>
      </c>
    </row>
    <row r="18" spans="1:6" ht="12.75">
      <c r="A18" s="203" t="s">
        <v>430</v>
      </c>
      <c r="B18" s="282">
        <v>323424</v>
      </c>
      <c r="C18" s="282">
        <v>280614</v>
      </c>
      <c r="D18" s="282">
        <v>131459</v>
      </c>
      <c r="E18" s="282">
        <v>40509</v>
      </c>
      <c r="F18" s="282">
        <v>44231</v>
      </c>
    </row>
    <row r="19" spans="1:6" ht="12.75">
      <c r="A19" s="203" t="s">
        <v>347</v>
      </c>
      <c r="B19" s="282">
        <v>1143844</v>
      </c>
      <c r="C19" s="282">
        <v>1074885</v>
      </c>
      <c r="D19" s="282">
        <v>292651</v>
      </c>
      <c r="E19" s="282">
        <v>2698171</v>
      </c>
      <c r="F19" s="282">
        <v>182716</v>
      </c>
    </row>
    <row r="20" spans="1:6" ht="12.75">
      <c r="A20" s="203" t="s">
        <v>431</v>
      </c>
      <c r="B20" s="282">
        <v>323542</v>
      </c>
      <c r="C20" s="282">
        <v>56012</v>
      </c>
      <c r="D20" s="282">
        <v>87</v>
      </c>
      <c r="E20" s="282">
        <v>-513</v>
      </c>
      <c r="F20" s="282">
        <v>10320</v>
      </c>
    </row>
    <row r="21" spans="1:6" ht="12.75">
      <c r="A21" s="203" t="s">
        <v>249</v>
      </c>
      <c r="B21" s="282">
        <v>121985</v>
      </c>
      <c r="C21" s="282">
        <v>119692</v>
      </c>
      <c r="D21" s="282">
        <v>28014</v>
      </c>
      <c r="E21" s="282">
        <v>-4885</v>
      </c>
      <c r="F21" s="282">
        <v>43316</v>
      </c>
    </row>
    <row r="22" spans="1:6" ht="12.75">
      <c r="A22" s="203" t="s">
        <v>432</v>
      </c>
      <c r="B22" s="282">
        <v>509704</v>
      </c>
      <c r="C22" s="282">
        <v>609052</v>
      </c>
      <c r="D22" s="282">
        <v>438478</v>
      </c>
      <c r="E22" s="282">
        <v>25402</v>
      </c>
      <c r="F22" s="282">
        <v>126685</v>
      </c>
    </row>
    <row r="23" spans="1:6" ht="12.75">
      <c r="A23" s="203" t="s">
        <v>284</v>
      </c>
      <c r="B23" s="282">
        <v>102271</v>
      </c>
      <c r="C23" s="282">
        <v>118552</v>
      </c>
      <c r="D23" s="282">
        <v>80348</v>
      </c>
      <c r="E23" s="282">
        <v>-6855</v>
      </c>
      <c r="F23" s="282">
        <v>6015</v>
      </c>
    </row>
    <row r="24" spans="1:6" ht="12.75">
      <c r="A24" s="203" t="s">
        <v>264</v>
      </c>
      <c r="B24" s="282">
        <v>174719</v>
      </c>
      <c r="C24" s="282">
        <v>163577</v>
      </c>
      <c r="D24" s="282">
        <v>53110</v>
      </c>
      <c r="E24" s="282">
        <v>-42390</v>
      </c>
      <c r="F24" s="282">
        <v>51105</v>
      </c>
    </row>
    <row r="25" spans="1:6" ht="12.75">
      <c r="A25" s="203" t="s">
        <v>434</v>
      </c>
      <c r="B25" s="282">
        <v>84369</v>
      </c>
      <c r="C25" s="282">
        <v>25269</v>
      </c>
      <c r="D25" s="282">
        <v>2768</v>
      </c>
      <c r="E25" s="282">
        <v>-553</v>
      </c>
      <c r="F25" s="282">
        <v>13763</v>
      </c>
    </row>
    <row r="26" spans="1:6" ht="12.75">
      <c r="A26" s="203" t="s">
        <v>435</v>
      </c>
      <c r="B26" s="282">
        <v>258415</v>
      </c>
      <c r="C26" s="282">
        <v>213357</v>
      </c>
      <c r="D26" s="282">
        <v>204435</v>
      </c>
      <c r="E26" s="282">
        <v>61660</v>
      </c>
      <c r="F26" s="282">
        <v>44177</v>
      </c>
    </row>
    <row r="27" spans="1:6" ht="12.75">
      <c r="A27" s="203" t="s">
        <v>253</v>
      </c>
      <c r="B27" s="282">
        <v>1312738</v>
      </c>
      <c r="C27" s="282">
        <v>1393323</v>
      </c>
      <c r="D27" s="282">
        <v>786165</v>
      </c>
      <c r="E27" s="282">
        <v>-134253</v>
      </c>
      <c r="F27" s="282">
        <v>417881</v>
      </c>
    </row>
    <row r="28" spans="1:6" ht="12.75">
      <c r="A28" s="203" t="s">
        <v>290</v>
      </c>
      <c r="B28" s="282">
        <v>4126662</v>
      </c>
      <c r="C28" s="282">
        <v>4176753</v>
      </c>
      <c r="D28" s="282">
        <v>774588</v>
      </c>
      <c r="E28" s="282">
        <v>-341429</v>
      </c>
      <c r="F28" s="282">
        <v>759508</v>
      </c>
    </row>
    <row r="29" spans="1:6" ht="12.75">
      <c r="A29" s="203" t="s">
        <v>281</v>
      </c>
      <c r="B29" s="282">
        <v>16779</v>
      </c>
      <c r="C29" s="282">
        <v>22308</v>
      </c>
      <c r="D29" s="282">
        <v>5380</v>
      </c>
      <c r="E29" s="282">
        <v>-3193</v>
      </c>
      <c r="F29" s="282">
        <v>6647</v>
      </c>
    </row>
    <row r="30" spans="1:6" ht="12.75">
      <c r="A30" s="203" t="s">
        <v>348</v>
      </c>
      <c r="B30" s="282">
        <v>1455583</v>
      </c>
      <c r="C30" s="282">
        <v>1494965</v>
      </c>
      <c r="D30" s="282">
        <v>250600</v>
      </c>
      <c r="E30" s="282">
        <v>406332</v>
      </c>
      <c r="F30" s="282">
        <v>218155</v>
      </c>
    </row>
    <row r="31" spans="1:6" ht="12.75">
      <c r="A31" s="203" t="s">
        <v>436</v>
      </c>
      <c r="B31" s="282">
        <v>878270</v>
      </c>
      <c r="C31" s="282">
        <v>897434</v>
      </c>
      <c r="D31" s="282">
        <v>177655</v>
      </c>
      <c r="E31" s="282">
        <v>-6736</v>
      </c>
      <c r="F31" s="282">
        <v>165214</v>
      </c>
    </row>
    <row r="32" spans="1:6" ht="12.75">
      <c r="A32" s="203" t="s">
        <v>277</v>
      </c>
      <c r="B32" s="282">
        <v>9321</v>
      </c>
      <c r="C32" s="282">
        <v>9189</v>
      </c>
      <c r="D32" s="282">
        <v>356</v>
      </c>
      <c r="E32" s="282">
        <v>239</v>
      </c>
      <c r="F32" s="282">
        <v>2542</v>
      </c>
    </row>
    <row r="33" spans="1:6" ht="12.75">
      <c r="A33" s="203" t="s">
        <v>247</v>
      </c>
      <c r="B33" s="282">
        <v>59376</v>
      </c>
      <c r="C33" s="282">
        <v>56567</v>
      </c>
      <c r="D33" s="282">
        <v>7433</v>
      </c>
      <c r="E33" s="282">
        <v>1950</v>
      </c>
      <c r="F33" s="282">
        <v>9560</v>
      </c>
    </row>
    <row r="34" spans="1:6" ht="12.75">
      <c r="A34" s="203" t="s">
        <v>268</v>
      </c>
      <c r="B34" s="282">
        <v>2229322</v>
      </c>
      <c r="C34" s="282">
        <v>2292911</v>
      </c>
      <c r="D34" s="282">
        <v>886093</v>
      </c>
      <c r="E34" s="282">
        <v>2988911</v>
      </c>
      <c r="F34" s="282">
        <v>188381</v>
      </c>
    </row>
    <row r="35" spans="1:6" ht="12.75">
      <c r="A35" s="203" t="s">
        <v>252</v>
      </c>
      <c r="B35" s="282">
        <v>65643</v>
      </c>
      <c r="C35" s="282">
        <v>62402</v>
      </c>
      <c r="D35" s="282">
        <v>2799</v>
      </c>
      <c r="E35" s="282">
        <v>10693</v>
      </c>
      <c r="F35" s="282">
        <v>7065</v>
      </c>
    </row>
    <row r="36" spans="1:6" ht="12.75">
      <c r="A36" s="203" t="s">
        <v>437</v>
      </c>
      <c r="B36" s="282">
        <v>167667</v>
      </c>
      <c r="C36" s="282">
        <v>179382</v>
      </c>
      <c r="D36" s="282">
        <v>36764</v>
      </c>
      <c r="E36" s="282">
        <v>35199</v>
      </c>
      <c r="F36" s="282">
        <v>33016</v>
      </c>
    </row>
    <row r="37" spans="1:6" ht="12.75">
      <c r="A37" s="203" t="s">
        <v>256</v>
      </c>
      <c r="B37" s="282">
        <v>195400</v>
      </c>
      <c r="C37" s="282">
        <v>87443</v>
      </c>
      <c r="D37" s="282">
        <v>7315</v>
      </c>
      <c r="E37" s="282">
        <v>-15201</v>
      </c>
      <c r="F37" s="282">
        <v>18017</v>
      </c>
    </row>
    <row r="38" spans="1:6" ht="12.75">
      <c r="A38" s="203" t="s">
        <v>251</v>
      </c>
      <c r="B38" s="282">
        <v>184211</v>
      </c>
      <c r="C38" s="282">
        <v>176512</v>
      </c>
      <c r="D38" s="282">
        <v>56736</v>
      </c>
      <c r="E38" s="282">
        <v>-11528</v>
      </c>
      <c r="F38" s="282">
        <v>38259</v>
      </c>
    </row>
    <row r="39" spans="1:6" ht="12.75">
      <c r="A39" s="203" t="s">
        <v>438</v>
      </c>
      <c r="B39" s="282">
        <v>320076</v>
      </c>
      <c r="C39" s="282">
        <v>312673</v>
      </c>
      <c r="D39" s="282">
        <v>108740</v>
      </c>
      <c r="E39" s="282">
        <v>-12533</v>
      </c>
      <c r="F39" s="282">
        <v>75514</v>
      </c>
    </row>
    <row r="40" spans="1:6" ht="12.75">
      <c r="A40" s="203" t="s">
        <v>439</v>
      </c>
      <c r="B40" s="282">
        <v>1306556</v>
      </c>
      <c r="C40" s="282">
        <v>1200739</v>
      </c>
      <c r="D40" s="282">
        <v>114117</v>
      </c>
      <c r="E40" s="282">
        <v>-97418</v>
      </c>
      <c r="F40" s="282">
        <v>175908</v>
      </c>
    </row>
    <row r="41" spans="1:6" ht="12.75">
      <c r="A41" s="203" t="s">
        <v>287</v>
      </c>
      <c r="B41" s="282">
        <v>6828</v>
      </c>
      <c r="C41" s="282">
        <v>6876</v>
      </c>
      <c r="D41" s="282">
        <v>141</v>
      </c>
      <c r="E41" s="282">
        <v>503</v>
      </c>
      <c r="F41" s="282">
        <v>2324</v>
      </c>
    </row>
    <row r="42" spans="1:6" ht="12.75">
      <c r="A42" s="203" t="s">
        <v>440</v>
      </c>
      <c r="B42" s="282">
        <v>336729</v>
      </c>
      <c r="C42" s="282">
        <v>340562</v>
      </c>
      <c r="D42" s="282">
        <v>122427</v>
      </c>
      <c r="E42" s="282">
        <v>-8411</v>
      </c>
      <c r="F42" s="282">
        <v>20121</v>
      </c>
    </row>
    <row r="43" spans="1:6" ht="12.75">
      <c r="A43" s="203" t="s">
        <v>260</v>
      </c>
      <c r="B43" s="282">
        <v>853920</v>
      </c>
      <c r="C43" s="282">
        <v>740951</v>
      </c>
      <c r="D43" s="282">
        <v>179978</v>
      </c>
      <c r="E43" s="282">
        <v>-337028</v>
      </c>
      <c r="F43" s="282">
        <v>63234</v>
      </c>
    </row>
    <row r="44" spans="1:6" ht="12.75">
      <c r="A44" s="203" t="s">
        <v>275</v>
      </c>
      <c r="B44" s="282">
        <v>822085</v>
      </c>
      <c r="C44" s="282">
        <v>801984</v>
      </c>
      <c r="D44" s="282">
        <v>187221</v>
      </c>
      <c r="E44" s="282">
        <v>-37926</v>
      </c>
      <c r="F44" s="282">
        <v>53000</v>
      </c>
    </row>
    <row r="45" spans="1:6" ht="12.75">
      <c r="A45" s="203" t="s">
        <v>441</v>
      </c>
      <c r="B45" s="282">
        <v>213402</v>
      </c>
      <c r="C45" s="282">
        <v>324034</v>
      </c>
      <c r="D45" s="282">
        <v>95191</v>
      </c>
      <c r="E45" s="282">
        <v>204492</v>
      </c>
      <c r="F45" s="282">
        <v>62575</v>
      </c>
    </row>
    <row r="46" spans="1:6" ht="12.75">
      <c r="A46" s="203" t="s">
        <v>279</v>
      </c>
      <c r="B46" s="282">
        <v>151915</v>
      </c>
      <c r="C46" s="282">
        <v>143038</v>
      </c>
      <c r="D46" s="282">
        <v>46205</v>
      </c>
      <c r="E46" s="282">
        <v>-15569</v>
      </c>
      <c r="F46" s="282">
        <v>25662</v>
      </c>
    </row>
    <row r="47" spans="1:6" ht="13.5" thickBot="1">
      <c r="A47" s="279" t="s">
        <v>442</v>
      </c>
      <c r="B47" s="283">
        <v>269104</v>
      </c>
      <c r="C47" s="283">
        <v>162474</v>
      </c>
      <c r="D47" s="283">
        <v>248015</v>
      </c>
      <c r="E47" s="283">
        <v>65765</v>
      </c>
      <c r="F47" s="283">
        <v>13732</v>
      </c>
    </row>
    <row r="48" spans="1:6" s="262" customFormat="1" ht="13.5" thickBot="1">
      <c r="A48" s="269" t="s">
        <v>352</v>
      </c>
      <c r="B48" s="261">
        <f>SUM(B6:B47)</f>
        <v>24080819</v>
      </c>
      <c r="C48" s="261">
        <f>SUM(C6:C47)</f>
        <v>23830769</v>
      </c>
      <c r="D48" s="261">
        <f>SUM(D6:D47)</f>
        <v>7312858</v>
      </c>
      <c r="E48" s="261">
        <f>SUM(E6:E47)</f>
        <v>6149804</v>
      </c>
      <c r="F48" s="261">
        <f>SUM(F6:F47)</f>
        <v>3922082</v>
      </c>
    </row>
    <row r="49" spans="1:6" s="247" customFormat="1" ht="13.5" customHeight="1">
      <c r="A49" s="247" t="s">
        <v>36</v>
      </c>
      <c r="B49" s="245"/>
      <c r="C49" s="245"/>
      <c r="D49" s="246"/>
      <c r="E49" s="245"/>
      <c r="F49" s="245"/>
    </row>
  </sheetData>
  <sheetProtection/>
  <mergeCells count="2">
    <mergeCell ref="B3:F3"/>
    <mergeCell ref="B4:F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H18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7.7109375" style="15" customWidth="1"/>
    <col min="2" max="2" width="16.28125" style="15" customWidth="1"/>
    <col min="3" max="3" width="15.421875" style="15" customWidth="1"/>
    <col min="4" max="4" width="15.8515625" style="15" customWidth="1"/>
    <col min="5" max="5" width="15.28125" style="15" customWidth="1"/>
    <col min="6" max="6" width="18.28125" style="15" customWidth="1"/>
    <col min="7" max="7" width="19.28125" style="15" customWidth="1"/>
    <col min="8" max="16384" width="9.140625" style="15" customWidth="1"/>
  </cols>
  <sheetData>
    <row r="1" s="7" customFormat="1" ht="19.5" customHeight="1">
      <c r="A1" s="1" t="s">
        <v>359</v>
      </c>
    </row>
    <row r="2" ht="6.75" customHeight="1" thickBot="1"/>
    <row r="3" spans="1:7" ht="13.5" customHeight="1" thickBot="1">
      <c r="A3" s="318">
        <v>2011</v>
      </c>
      <c r="B3" s="318"/>
      <c r="C3" s="318"/>
      <c r="D3" s="318"/>
      <c r="E3" s="318"/>
      <c r="F3" s="318"/>
      <c r="G3" s="318"/>
    </row>
    <row r="4" spans="1:7" ht="13.5" customHeight="1" thickBot="1">
      <c r="A4" s="313" t="s">
        <v>211</v>
      </c>
      <c r="B4" s="318" t="s">
        <v>473</v>
      </c>
      <c r="C4" s="318"/>
      <c r="D4" s="318"/>
      <c r="E4" s="318"/>
      <c r="F4" s="313" t="s">
        <v>221</v>
      </c>
      <c r="G4" s="313" t="s">
        <v>222</v>
      </c>
    </row>
    <row r="5" spans="1:7" ht="27" customHeight="1" thickBot="1">
      <c r="A5" s="319"/>
      <c r="B5" s="63" t="s">
        <v>213</v>
      </c>
      <c r="C5" s="63" t="s">
        <v>218</v>
      </c>
      <c r="D5" s="63" t="s">
        <v>219</v>
      </c>
      <c r="E5" s="63" t="s">
        <v>220</v>
      </c>
      <c r="F5" s="319"/>
      <c r="G5" s="319"/>
    </row>
    <row r="6" spans="1:7" ht="13.5" customHeight="1">
      <c r="A6" s="150" t="s">
        <v>474</v>
      </c>
      <c r="B6" s="152">
        <v>53270333</v>
      </c>
      <c r="C6" s="152">
        <v>8348631</v>
      </c>
      <c r="D6" s="152">
        <v>204461</v>
      </c>
      <c r="E6" s="214">
        <v>7131</v>
      </c>
      <c r="F6" s="217">
        <v>261</v>
      </c>
      <c r="G6" s="152">
        <v>1171</v>
      </c>
    </row>
    <row r="7" spans="1:7" ht="13.5" customHeight="1">
      <c r="A7" s="10" t="s">
        <v>475</v>
      </c>
      <c r="B7" s="153">
        <v>28905546</v>
      </c>
      <c r="C7" s="152">
        <v>4925801</v>
      </c>
      <c r="D7" s="153">
        <v>46546</v>
      </c>
      <c r="E7" s="214">
        <v>386</v>
      </c>
      <c r="F7" s="218">
        <v>621</v>
      </c>
      <c r="G7" s="152">
        <v>12761</v>
      </c>
    </row>
    <row r="8" spans="1:7" ht="13.5" customHeight="1">
      <c r="A8" s="10" t="s">
        <v>476</v>
      </c>
      <c r="B8" s="153">
        <v>18486129</v>
      </c>
      <c r="C8" s="152">
        <v>2240085</v>
      </c>
      <c r="D8" s="153">
        <v>24761</v>
      </c>
      <c r="E8" s="214">
        <v>215</v>
      </c>
      <c r="F8" s="218">
        <v>747</v>
      </c>
      <c r="G8" s="152">
        <v>10419</v>
      </c>
    </row>
    <row r="9" spans="1:7" ht="13.5" customHeight="1">
      <c r="A9" s="10" t="s">
        <v>477</v>
      </c>
      <c r="B9" s="153">
        <v>9169833</v>
      </c>
      <c r="C9" s="152">
        <v>1859924</v>
      </c>
      <c r="D9" s="153">
        <v>84056</v>
      </c>
      <c r="E9" s="214">
        <v>163</v>
      </c>
      <c r="F9" s="218">
        <v>109</v>
      </c>
      <c r="G9" s="152">
        <v>11411</v>
      </c>
    </row>
    <row r="10" spans="1:7" ht="13.5" customHeight="1" thickBot="1">
      <c r="A10" s="39" t="s">
        <v>478</v>
      </c>
      <c r="B10" s="154">
        <v>6765548</v>
      </c>
      <c r="C10" s="210">
        <v>1365418</v>
      </c>
      <c r="D10" s="154">
        <v>18145</v>
      </c>
      <c r="E10" s="211">
        <v>89</v>
      </c>
      <c r="F10" s="322">
        <v>373</v>
      </c>
      <c r="G10" s="210">
        <v>15342</v>
      </c>
    </row>
    <row r="11" spans="1:7" ht="13.5" customHeight="1" thickBot="1">
      <c r="A11" s="63" t="s">
        <v>479</v>
      </c>
      <c r="B11" s="323">
        <v>116597389</v>
      </c>
      <c r="C11" s="323">
        <v>18739858</v>
      </c>
      <c r="D11" s="323">
        <v>377969</v>
      </c>
      <c r="E11" s="323">
        <v>7984</v>
      </c>
      <c r="F11" s="324">
        <v>308</v>
      </c>
      <c r="G11" s="323">
        <v>2347</v>
      </c>
    </row>
    <row r="12" s="7" customFormat="1" ht="13.5" customHeight="1">
      <c r="A12" s="13" t="s">
        <v>36</v>
      </c>
    </row>
    <row r="13" s="7" customFormat="1" ht="13.5" customHeight="1">
      <c r="A13" s="13"/>
    </row>
    <row r="14" s="7" customFormat="1" ht="19.5" customHeight="1">
      <c r="A14" s="1" t="s">
        <v>360</v>
      </c>
    </row>
    <row r="15" ht="6.75" customHeight="1" thickBot="1"/>
    <row r="16" spans="1:7" ht="13.5" customHeight="1" thickBot="1">
      <c r="A16" s="318">
        <v>2011</v>
      </c>
      <c r="B16" s="318"/>
      <c r="C16" s="318"/>
      <c r="D16" s="318"/>
      <c r="E16" s="318"/>
      <c r="F16" s="318"/>
      <c r="G16" s="318"/>
    </row>
    <row r="17" spans="1:7" ht="13.5" customHeight="1" thickBot="1">
      <c r="A17" s="313" t="s">
        <v>211</v>
      </c>
      <c r="B17" s="318" t="s">
        <v>480</v>
      </c>
      <c r="C17" s="318"/>
      <c r="D17" s="318"/>
      <c r="E17" s="318"/>
      <c r="F17" s="313" t="s">
        <v>221</v>
      </c>
      <c r="G17" s="313" t="s">
        <v>222</v>
      </c>
    </row>
    <row r="18" spans="1:7" ht="27" customHeight="1" thickBot="1">
      <c r="A18" s="319"/>
      <c r="B18" s="63" t="s">
        <v>213</v>
      </c>
      <c r="C18" s="63" t="s">
        <v>218</v>
      </c>
      <c r="D18" s="63" t="s">
        <v>219</v>
      </c>
      <c r="E18" s="63" t="s">
        <v>220</v>
      </c>
      <c r="F18" s="319"/>
      <c r="G18" s="319"/>
    </row>
    <row r="19" spans="1:7" ht="13.5" customHeight="1">
      <c r="A19" s="150" t="s">
        <v>481</v>
      </c>
      <c r="B19" s="152">
        <v>146665248</v>
      </c>
      <c r="C19" s="152">
        <v>44050787</v>
      </c>
      <c r="D19" s="152">
        <v>109606</v>
      </c>
      <c r="E19" s="152">
        <v>1878</v>
      </c>
      <c r="F19" s="207">
        <v>1338</v>
      </c>
      <c r="G19" s="152">
        <v>23456</v>
      </c>
    </row>
    <row r="20" spans="1:7" ht="13.5" customHeight="1">
      <c r="A20" s="10" t="s">
        <v>482</v>
      </c>
      <c r="B20" s="153">
        <v>75203915</v>
      </c>
      <c r="C20" s="152">
        <v>46414941</v>
      </c>
      <c r="D20" s="153">
        <v>405529</v>
      </c>
      <c r="E20" s="152">
        <v>12838</v>
      </c>
      <c r="F20" s="218">
        <v>185</v>
      </c>
      <c r="G20" s="152">
        <v>3615</v>
      </c>
    </row>
    <row r="21" spans="1:7" ht="13.5" customHeight="1">
      <c r="A21" s="10" t="s">
        <v>483</v>
      </c>
      <c r="B21" s="153">
        <v>17171371</v>
      </c>
      <c r="C21" s="152">
        <v>3267280</v>
      </c>
      <c r="D21" s="153">
        <v>8462</v>
      </c>
      <c r="E21" s="214">
        <v>24</v>
      </c>
      <c r="F21" s="209">
        <v>2029</v>
      </c>
      <c r="G21" s="152">
        <v>136137</v>
      </c>
    </row>
    <row r="22" spans="1:7" ht="13.5" customHeight="1" thickBot="1">
      <c r="A22" s="39" t="s">
        <v>484</v>
      </c>
      <c r="B22" s="154">
        <v>8687776</v>
      </c>
      <c r="C22" s="210">
        <v>2637487</v>
      </c>
      <c r="D22" s="154">
        <v>3228</v>
      </c>
      <c r="E22" s="211">
        <v>34</v>
      </c>
      <c r="F22" s="216">
        <v>2691</v>
      </c>
      <c r="G22" s="210">
        <v>77573</v>
      </c>
    </row>
    <row r="23" spans="1:7" ht="13.5" customHeight="1" thickBot="1">
      <c r="A23" s="63" t="s">
        <v>485</v>
      </c>
      <c r="B23" s="323">
        <v>247728310</v>
      </c>
      <c r="C23" s="323">
        <v>96370495</v>
      </c>
      <c r="D23" s="323">
        <v>526825</v>
      </c>
      <c r="E23" s="323">
        <v>14774</v>
      </c>
      <c r="F23" s="324">
        <v>470</v>
      </c>
      <c r="G23" s="323">
        <v>6523</v>
      </c>
    </row>
    <row r="24" s="7" customFormat="1" ht="13.5" customHeight="1">
      <c r="A24" s="13" t="s">
        <v>36</v>
      </c>
    </row>
    <row r="25" s="7" customFormat="1" ht="13.5" customHeight="1">
      <c r="A25" s="13"/>
    </row>
    <row r="26" s="7" customFormat="1" ht="19.5" customHeight="1">
      <c r="A26" s="1" t="s">
        <v>361</v>
      </c>
    </row>
    <row r="27" ht="6.75" customHeight="1" thickBot="1"/>
    <row r="28" spans="1:7" ht="13.5" customHeight="1" thickBot="1">
      <c r="A28" s="318">
        <v>2011</v>
      </c>
      <c r="B28" s="318"/>
      <c r="C28" s="318"/>
      <c r="D28" s="318"/>
      <c r="E28" s="318"/>
      <c r="F28" s="318"/>
      <c r="G28" s="318"/>
    </row>
    <row r="29" spans="1:7" ht="13.5" customHeight="1" thickBot="1">
      <c r="A29" s="313" t="s">
        <v>211</v>
      </c>
      <c r="B29" s="318" t="s">
        <v>223</v>
      </c>
      <c r="C29" s="318"/>
      <c r="D29" s="318"/>
      <c r="E29" s="318"/>
      <c r="F29" s="313" t="s">
        <v>221</v>
      </c>
      <c r="G29" s="313" t="s">
        <v>222</v>
      </c>
    </row>
    <row r="30" spans="1:7" ht="27" customHeight="1" thickBot="1">
      <c r="A30" s="319"/>
      <c r="B30" s="63" t="s">
        <v>213</v>
      </c>
      <c r="C30" s="63" t="s">
        <v>218</v>
      </c>
      <c r="D30" s="63" t="s">
        <v>219</v>
      </c>
      <c r="E30" s="63" t="s">
        <v>220</v>
      </c>
      <c r="F30" s="319"/>
      <c r="G30" s="319"/>
    </row>
    <row r="31" spans="1:7" ht="13.5" customHeight="1">
      <c r="A31" s="150" t="s">
        <v>203</v>
      </c>
      <c r="B31" s="152">
        <v>34909990</v>
      </c>
      <c r="C31" s="152">
        <v>28496047</v>
      </c>
      <c r="D31" s="152">
        <v>35818</v>
      </c>
      <c r="E31" s="152">
        <v>1270</v>
      </c>
      <c r="F31" s="217">
        <v>975</v>
      </c>
      <c r="G31" s="152">
        <v>22438</v>
      </c>
    </row>
    <row r="32" spans="1:7" ht="13.5" customHeight="1">
      <c r="A32" s="10" t="s">
        <v>204</v>
      </c>
      <c r="B32" s="153">
        <v>17976318</v>
      </c>
      <c r="C32" s="152">
        <v>6069181</v>
      </c>
      <c r="D32" s="153">
        <v>48776</v>
      </c>
      <c r="E32" s="214">
        <v>764</v>
      </c>
      <c r="F32" s="218">
        <v>369</v>
      </c>
      <c r="G32" s="152">
        <v>7944</v>
      </c>
    </row>
    <row r="33" spans="1:7" ht="13.5" customHeight="1">
      <c r="A33" s="10" t="s">
        <v>205</v>
      </c>
      <c r="B33" s="153">
        <v>10548618</v>
      </c>
      <c r="C33" s="152">
        <v>14968431</v>
      </c>
      <c r="D33" s="153">
        <v>18201</v>
      </c>
      <c r="E33" s="214">
        <v>626</v>
      </c>
      <c r="F33" s="218">
        <v>580</v>
      </c>
      <c r="G33" s="152">
        <v>23911</v>
      </c>
    </row>
    <row r="34" spans="1:7" ht="13.5" customHeight="1">
      <c r="A34" s="10" t="s">
        <v>354</v>
      </c>
      <c r="B34" s="153">
        <v>7200356</v>
      </c>
      <c r="C34" s="152">
        <v>2416949</v>
      </c>
      <c r="D34" s="153">
        <v>11180</v>
      </c>
      <c r="E34" s="214">
        <v>237</v>
      </c>
      <c r="F34" s="218">
        <v>644</v>
      </c>
      <c r="G34" s="152">
        <v>10198</v>
      </c>
    </row>
    <row r="35" spans="1:7" ht="13.5" customHeight="1">
      <c r="A35" s="10" t="s">
        <v>355</v>
      </c>
      <c r="B35" s="153">
        <v>3835050</v>
      </c>
      <c r="C35" s="152">
        <v>1193753</v>
      </c>
      <c r="D35" s="153">
        <v>5165</v>
      </c>
      <c r="E35" s="214">
        <v>293</v>
      </c>
      <c r="F35" s="218">
        <v>743</v>
      </c>
      <c r="G35" s="152">
        <v>4074</v>
      </c>
    </row>
    <row r="36" spans="1:7" ht="13.5" customHeight="1">
      <c r="A36" s="10" t="s">
        <v>356</v>
      </c>
      <c r="B36" s="153">
        <v>2442783</v>
      </c>
      <c r="C36" s="152">
        <v>1113773</v>
      </c>
      <c r="D36" s="153">
        <v>5518</v>
      </c>
      <c r="E36" s="214">
        <v>107</v>
      </c>
      <c r="F36" s="218">
        <v>443</v>
      </c>
      <c r="G36" s="152">
        <v>10409</v>
      </c>
    </row>
    <row r="37" spans="1:7" ht="13.5" customHeight="1" thickBot="1">
      <c r="A37" s="39" t="s">
        <v>357</v>
      </c>
      <c r="B37" s="153">
        <v>1830537</v>
      </c>
      <c r="C37" s="152">
        <v>870021</v>
      </c>
      <c r="D37" s="153">
        <v>3092</v>
      </c>
      <c r="E37" s="214">
        <v>187</v>
      </c>
      <c r="F37" s="218">
        <v>592</v>
      </c>
      <c r="G37" s="152">
        <v>4653</v>
      </c>
    </row>
    <row r="38" spans="1:7" ht="13.5" customHeight="1" thickBot="1">
      <c r="A38" s="63" t="s">
        <v>232</v>
      </c>
      <c r="B38" s="320">
        <v>78743651</v>
      </c>
      <c r="C38" s="320">
        <v>55128157</v>
      </c>
      <c r="D38" s="320">
        <v>127750</v>
      </c>
      <c r="E38" s="320">
        <v>3484</v>
      </c>
      <c r="F38" s="321">
        <v>616</v>
      </c>
      <c r="G38" s="320">
        <v>15823</v>
      </c>
    </row>
    <row r="39" s="7" customFormat="1" ht="13.5" customHeight="1">
      <c r="A39" s="13" t="s">
        <v>36</v>
      </c>
    </row>
    <row r="40" s="7" customFormat="1" ht="13.5" customHeight="1">
      <c r="A40" s="13"/>
    </row>
    <row r="41" s="7" customFormat="1" ht="19.5" customHeight="1">
      <c r="A41" s="1" t="s">
        <v>362</v>
      </c>
    </row>
    <row r="42" ht="6.75" customHeight="1" thickBot="1"/>
    <row r="43" spans="1:7" ht="13.5" customHeight="1" thickBot="1">
      <c r="A43" s="318">
        <v>2011</v>
      </c>
      <c r="B43" s="318"/>
      <c r="C43" s="318"/>
      <c r="D43" s="318"/>
      <c r="E43" s="318"/>
      <c r="F43" s="318"/>
      <c r="G43" s="318"/>
    </row>
    <row r="44" spans="1:7" ht="13.5" customHeight="1" thickBot="1">
      <c r="A44" s="313" t="s">
        <v>211</v>
      </c>
      <c r="B44" s="318" t="s">
        <v>224</v>
      </c>
      <c r="C44" s="318"/>
      <c r="D44" s="318"/>
      <c r="E44" s="318"/>
      <c r="F44" s="313" t="s">
        <v>221</v>
      </c>
      <c r="G44" s="313" t="s">
        <v>222</v>
      </c>
    </row>
    <row r="45" spans="1:7" ht="27" customHeight="1" thickBot="1">
      <c r="A45" s="319"/>
      <c r="B45" s="63" t="s">
        <v>213</v>
      </c>
      <c r="C45" s="63" t="s">
        <v>218</v>
      </c>
      <c r="D45" s="63" t="s">
        <v>219</v>
      </c>
      <c r="E45" s="63" t="s">
        <v>220</v>
      </c>
      <c r="F45" s="319"/>
      <c r="G45" s="319"/>
    </row>
    <row r="46" spans="1:7" ht="13.5" customHeight="1">
      <c r="A46" s="150" t="s">
        <v>449</v>
      </c>
      <c r="B46" s="152">
        <v>15644326</v>
      </c>
      <c r="C46" s="152">
        <v>5459938</v>
      </c>
      <c r="D46" s="152">
        <v>20330</v>
      </c>
      <c r="E46" s="152">
        <v>1481</v>
      </c>
      <c r="F46" s="217">
        <v>770</v>
      </c>
      <c r="G46" s="152">
        <v>3687</v>
      </c>
    </row>
    <row r="47" spans="1:7" ht="13.5" customHeight="1">
      <c r="A47" s="10" t="s">
        <v>450</v>
      </c>
      <c r="B47" s="153">
        <v>7060001</v>
      </c>
      <c r="C47" s="152">
        <v>2751516</v>
      </c>
      <c r="D47" s="153">
        <v>12527</v>
      </c>
      <c r="E47" s="214">
        <v>356</v>
      </c>
      <c r="F47" s="218">
        <v>564</v>
      </c>
      <c r="G47" s="152">
        <v>7729</v>
      </c>
    </row>
    <row r="48" spans="1:7" ht="13.5" customHeight="1">
      <c r="A48" s="10" t="s">
        <v>451</v>
      </c>
      <c r="B48" s="153">
        <v>4692944</v>
      </c>
      <c r="C48" s="152">
        <v>1926979</v>
      </c>
      <c r="D48" s="153">
        <v>13508</v>
      </c>
      <c r="E48" s="214">
        <v>418</v>
      </c>
      <c r="F48" s="218">
        <v>347</v>
      </c>
      <c r="G48" s="152">
        <v>4610</v>
      </c>
    </row>
    <row r="49" spans="1:7" ht="13.5" customHeight="1">
      <c r="A49" s="10" t="s">
        <v>452</v>
      </c>
      <c r="B49" s="153">
        <v>3706630</v>
      </c>
      <c r="C49" s="152">
        <v>792424</v>
      </c>
      <c r="D49" s="153">
        <v>10517</v>
      </c>
      <c r="E49" s="214">
        <v>385</v>
      </c>
      <c r="F49" s="218">
        <v>352</v>
      </c>
      <c r="G49" s="152">
        <v>2058</v>
      </c>
    </row>
    <row r="50" spans="1:7" ht="13.5" customHeight="1">
      <c r="A50" s="10" t="s">
        <v>453</v>
      </c>
      <c r="B50" s="153">
        <v>2409427</v>
      </c>
      <c r="C50" s="152">
        <v>806902</v>
      </c>
      <c r="D50" s="153">
        <v>8530</v>
      </c>
      <c r="E50" s="214">
        <v>178</v>
      </c>
      <c r="F50" s="218">
        <v>282</v>
      </c>
      <c r="G50" s="152">
        <v>4533</v>
      </c>
    </row>
    <row r="51" spans="1:7" ht="13.5" customHeight="1" thickBot="1">
      <c r="A51" s="39" t="s">
        <v>454</v>
      </c>
      <c r="B51" s="154">
        <v>1865584</v>
      </c>
      <c r="C51" s="210">
        <v>2641085</v>
      </c>
      <c r="D51" s="154">
        <v>5005</v>
      </c>
      <c r="E51" s="211">
        <v>96</v>
      </c>
      <c r="F51" s="322">
        <v>373</v>
      </c>
      <c r="G51" s="210">
        <v>27511</v>
      </c>
    </row>
    <row r="52" spans="1:7" ht="13.5" customHeight="1" thickBot="1">
      <c r="A52" s="63" t="s">
        <v>455</v>
      </c>
      <c r="B52" s="320">
        <v>35378911</v>
      </c>
      <c r="C52" s="320">
        <v>14378844</v>
      </c>
      <c r="D52" s="320">
        <v>70417</v>
      </c>
      <c r="E52" s="320">
        <v>2914</v>
      </c>
      <c r="F52" s="326">
        <v>502</v>
      </c>
      <c r="G52" s="320">
        <v>4934</v>
      </c>
    </row>
    <row r="53" s="7" customFormat="1" ht="13.5" customHeight="1">
      <c r="A53" s="13" t="s">
        <v>36</v>
      </c>
    </row>
    <row r="54" spans="1:7" ht="6.75" customHeight="1">
      <c r="A54" s="155"/>
      <c r="B54" s="155"/>
      <c r="C54" s="155"/>
      <c r="D54" s="155"/>
      <c r="E54" s="155"/>
      <c r="F54" s="155"/>
      <c r="G54" s="155"/>
    </row>
    <row r="55" s="7" customFormat="1" ht="19.5" customHeight="1">
      <c r="A55" s="1" t="s">
        <v>363</v>
      </c>
    </row>
    <row r="56" ht="6.75" customHeight="1" thickBot="1"/>
    <row r="57" spans="1:7" ht="13.5" customHeight="1" thickBot="1">
      <c r="A57" s="318">
        <v>2011</v>
      </c>
      <c r="B57" s="318"/>
      <c r="C57" s="318"/>
      <c r="D57" s="318"/>
      <c r="E57" s="318"/>
      <c r="F57" s="318"/>
      <c r="G57" s="318"/>
    </row>
    <row r="58" spans="1:7" ht="13.5" customHeight="1" thickBot="1">
      <c r="A58" s="313" t="s">
        <v>211</v>
      </c>
      <c r="B58" s="318" t="s">
        <v>456</v>
      </c>
      <c r="C58" s="318"/>
      <c r="D58" s="318"/>
      <c r="E58" s="318"/>
      <c r="F58" s="313" t="s">
        <v>221</v>
      </c>
      <c r="G58" s="313" t="s">
        <v>222</v>
      </c>
    </row>
    <row r="59" spans="1:7" ht="27" customHeight="1" thickBot="1">
      <c r="A59" s="319"/>
      <c r="B59" s="63" t="s">
        <v>213</v>
      </c>
      <c r="C59" s="63" t="s">
        <v>218</v>
      </c>
      <c r="D59" s="63" t="s">
        <v>219</v>
      </c>
      <c r="E59" s="63" t="s">
        <v>220</v>
      </c>
      <c r="F59" s="319"/>
      <c r="G59" s="319"/>
    </row>
    <row r="60" spans="1:7" ht="13.5" customHeight="1">
      <c r="A60" s="150" t="s">
        <v>449</v>
      </c>
      <c r="B60" s="152">
        <v>27896947</v>
      </c>
      <c r="C60" s="152">
        <v>4957878</v>
      </c>
      <c r="D60" s="152">
        <v>551410</v>
      </c>
      <c r="E60" s="152">
        <v>3988</v>
      </c>
      <c r="F60" s="217">
        <v>51</v>
      </c>
      <c r="G60" s="152">
        <v>1243</v>
      </c>
    </row>
    <row r="61" spans="1:7" ht="13.5" customHeight="1">
      <c r="A61" s="150" t="s">
        <v>450</v>
      </c>
      <c r="B61" s="152">
        <v>7561970</v>
      </c>
      <c r="C61" s="152">
        <v>2250854</v>
      </c>
      <c r="D61" s="152">
        <v>137098</v>
      </c>
      <c r="E61" s="214">
        <v>784</v>
      </c>
      <c r="F61" s="217">
        <v>55</v>
      </c>
      <c r="G61" s="152">
        <v>2871</v>
      </c>
    </row>
    <row r="62" spans="1:7" ht="13.5" customHeight="1">
      <c r="A62" s="150" t="s">
        <v>451</v>
      </c>
      <c r="B62" s="152">
        <v>5637363</v>
      </c>
      <c r="C62" s="152">
        <v>1678367</v>
      </c>
      <c r="D62" s="152">
        <v>126608</v>
      </c>
      <c r="E62" s="214">
        <v>749</v>
      </c>
      <c r="F62" s="217">
        <v>45</v>
      </c>
      <c r="G62" s="152">
        <v>2241</v>
      </c>
    </row>
    <row r="63" spans="1:7" ht="13.5" customHeight="1">
      <c r="A63" s="150" t="s">
        <v>452</v>
      </c>
      <c r="B63" s="152">
        <v>4598055</v>
      </c>
      <c r="C63" s="152">
        <v>1616653</v>
      </c>
      <c r="D63" s="152">
        <v>105654</v>
      </c>
      <c r="E63" s="214">
        <v>474</v>
      </c>
      <c r="F63" s="217">
        <v>44</v>
      </c>
      <c r="G63" s="152">
        <v>3411</v>
      </c>
    </row>
    <row r="64" spans="1:7" ht="13.5" customHeight="1">
      <c r="A64" s="10" t="s">
        <v>453</v>
      </c>
      <c r="B64" s="153">
        <v>3003977</v>
      </c>
      <c r="C64" s="152">
        <v>922316</v>
      </c>
      <c r="D64" s="153">
        <v>62497</v>
      </c>
      <c r="E64" s="214">
        <v>313</v>
      </c>
      <c r="F64" s="218">
        <v>48</v>
      </c>
      <c r="G64" s="152">
        <v>2947</v>
      </c>
    </row>
    <row r="65" spans="1:7" ht="13.5" customHeight="1">
      <c r="A65" s="10" t="s">
        <v>457</v>
      </c>
      <c r="B65" s="153">
        <v>2124403</v>
      </c>
      <c r="C65" s="152">
        <v>840114</v>
      </c>
      <c r="D65" s="153">
        <v>45088</v>
      </c>
      <c r="E65" s="214">
        <v>273</v>
      </c>
      <c r="F65" s="218">
        <v>47</v>
      </c>
      <c r="G65" s="327">
        <v>3077</v>
      </c>
    </row>
    <row r="66" spans="1:7" ht="13.5" customHeight="1" thickBot="1">
      <c r="A66" s="39" t="s">
        <v>458</v>
      </c>
      <c r="B66" s="154">
        <v>1933139</v>
      </c>
      <c r="C66" s="210">
        <v>460777</v>
      </c>
      <c r="D66" s="154">
        <v>33599</v>
      </c>
      <c r="E66" s="211">
        <v>342</v>
      </c>
      <c r="F66" s="322">
        <v>58</v>
      </c>
      <c r="G66" s="210">
        <v>1347</v>
      </c>
    </row>
    <row r="67" spans="1:7" ht="13.5" customHeight="1" thickBot="1">
      <c r="A67" s="63" t="s">
        <v>459</v>
      </c>
      <c r="B67" s="320">
        <v>52755854</v>
      </c>
      <c r="C67" s="320">
        <v>12726959</v>
      </c>
      <c r="D67" s="320">
        <v>1061954</v>
      </c>
      <c r="E67" s="320">
        <v>6923</v>
      </c>
      <c r="F67" s="326">
        <v>50</v>
      </c>
      <c r="G67" s="320">
        <v>1838</v>
      </c>
    </row>
    <row r="68" s="7" customFormat="1" ht="13.5" customHeight="1">
      <c r="A68" s="13" t="s">
        <v>36</v>
      </c>
    </row>
    <row r="69" spans="1:7" ht="13.5" customHeight="1">
      <c r="A69" s="3"/>
      <c r="B69" s="151"/>
      <c r="C69" s="156"/>
      <c r="D69" s="157"/>
      <c r="E69" s="156"/>
      <c r="F69" s="158"/>
      <c r="G69" s="149"/>
    </row>
    <row r="70" s="7" customFormat="1" ht="19.5" customHeight="1">
      <c r="A70" s="1" t="s">
        <v>364</v>
      </c>
    </row>
    <row r="71" ht="6.75" customHeight="1" thickBot="1"/>
    <row r="72" spans="1:7" ht="13.5" customHeight="1" thickBot="1">
      <c r="A72" s="318">
        <v>2011</v>
      </c>
      <c r="B72" s="318"/>
      <c r="C72" s="318"/>
      <c r="D72" s="318"/>
      <c r="E72" s="318"/>
      <c r="F72" s="318"/>
      <c r="G72" s="318"/>
    </row>
    <row r="73" spans="1:7" ht="13.5" customHeight="1" thickBot="1">
      <c r="A73" s="313" t="s">
        <v>211</v>
      </c>
      <c r="B73" s="318" t="s">
        <v>460</v>
      </c>
      <c r="C73" s="318"/>
      <c r="D73" s="318"/>
      <c r="E73" s="318"/>
      <c r="F73" s="313" t="s">
        <v>221</v>
      </c>
      <c r="G73" s="313" t="s">
        <v>222</v>
      </c>
    </row>
    <row r="74" spans="1:7" ht="27" customHeight="1" thickBot="1">
      <c r="A74" s="319"/>
      <c r="B74" s="63" t="s">
        <v>213</v>
      </c>
      <c r="C74" s="63" t="s">
        <v>218</v>
      </c>
      <c r="D74" s="63" t="s">
        <v>219</v>
      </c>
      <c r="E74" s="63" t="s">
        <v>220</v>
      </c>
      <c r="F74" s="319"/>
      <c r="G74" s="319"/>
    </row>
    <row r="75" spans="1:7" ht="13.5" customHeight="1">
      <c r="A75" s="150" t="s">
        <v>449</v>
      </c>
      <c r="B75" s="152">
        <v>109041592</v>
      </c>
      <c r="C75" s="152">
        <v>47594681</v>
      </c>
      <c r="D75" s="152">
        <v>198192</v>
      </c>
      <c r="E75" s="152">
        <v>114354</v>
      </c>
      <c r="F75" s="217">
        <v>550</v>
      </c>
      <c r="G75" s="214">
        <v>416</v>
      </c>
    </row>
    <row r="76" spans="1:7" ht="13.5" customHeight="1">
      <c r="A76" s="150" t="s">
        <v>450</v>
      </c>
      <c r="B76" s="152">
        <v>59409763</v>
      </c>
      <c r="C76" s="152">
        <v>33893543</v>
      </c>
      <c r="D76" s="152">
        <v>166105</v>
      </c>
      <c r="E76" s="152">
        <v>73463</v>
      </c>
      <c r="F76" s="217">
        <v>358</v>
      </c>
      <c r="G76" s="214">
        <v>461</v>
      </c>
    </row>
    <row r="77" spans="1:7" ht="13.5" customHeight="1">
      <c r="A77" s="150" t="s">
        <v>451</v>
      </c>
      <c r="B77" s="152">
        <v>36903703</v>
      </c>
      <c r="C77" s="152">
        <v>28283233</v>
      </c>
      <c r="D77" s="152">
        <v>161326</v>
      </c>
      <c r="E77" s="152">
        <v>63760</v>
      </c>
      <c r="F77" s="217">
        <v>229</v>
      </c>
      <c r="G77" s="214">
        <v>444</v>
      </c>
    </row>
    <row r="78" spans="1:7" ht="13.5" customHeight="1">
      <c r="A78" s="150" t="s">
        <v>452</v>
      </c>
      <c r="B78" s="152">
        <v>23230336</v>
      </c>
      <c r="C78" s="152">
        <v>12884298</v>
      </c>
      <c r="D78" s="152">
        <v>56134</v>
      </c>
      <c r="E78" s="152">
        <v>34578</v>
      </c>
      <c r="F78" s="217">
        <v>414</v>
      </c>
      <c r="G78" s="214">
        <v>373</v>
      </c>
    </row>
    <row r="79" spans="1:7" ht="13.5" customHeight="1">
      <c r="A79" s="10" t="s">
        <v>453</v>
      </c>
      <c r="B79" s="153">
        <v>15962660</v>
      </c>
      <c r="C79" s="152">
        <v>12395547</v>
      </c>
      <c r="D79" s="153">
        <v>68755</v>
      </c>
      <c r="E79" s="152">
        <v>31823</v>
      </c>
      <c r="F79" s="218">
        <v>232</v>
      </c>
      <c r="G79" s="214">
        <v>390</v>
      </c>
    </row>
    <row r="80" spans="1:7" ht="13.5" customHeight="1">
      <c r="A80" s="10" t="s">
        <v>457</v>
      </c>
      <c r="B80" s="153">
        <v>10022299</v>
      </c>
      <c r="C80" s="152">
        <v>5292115</v>
      </c>
      <c r="D80" s="153">
        <v>47690</v>
      </c>
      <c r="E80" s="152">
        <v>17283</v>
      </c>
      <c r="F80" s="218">
        <v>210</v>
      </c>
      <c r="G80" s="214">
        <v>306</v>
      </c>
    </row>
    <row r="81" spans="1:7" ht="13.5" customHeight="1" thickBot="1">
      <c r="A81" s="39" t="s">
        <v>461</v>
      </c>
      <c r="B81" s="154">
        <v>9640066</v>
      </c>
      <c r="C81" s="210">
        <v>5080057</v>
      </c>
      <c r="D81" s="154">
        <v>62972</v>
      </c>
      <c r="E81" s="210">
        <v>18918</v>
      </c>
      <c r="F81" s="322">
        <v>153</v>
      </c>
      <c r="G81" s="211">
        <v>269</v>
      </c>
    </row>
    <row r="82" spans="1:7" ht="13.5" customHeight="1" thickBot="1">
      <c r="A82" s="63" t="s">
        <v>455</v>
      </c>
      <c r="B82" s="320">
        <v>264210420</v>
      </c>
      <c r="C82" s="320">
        <v>145423474</v>
      </c>
      <c r="D82" s="320">
        <v>761174</v>
      </c>
      <c r="E82" s="320">
        <v>354179</v>
      </c>
      <c r="F82" s="326">
        <v>347</v>
      </c>
      <c r="G82" s="321">
        <v>411</v>
      </c>
    </row>
    <row r="83" s="7" customFormat="1" ht="13.5" customHeight="1">
      <c r="A83" s="13" t="s">
        <v>36</v>
      </c>
    </row>
    <row r="84" spans="1:7" ht="13.5" customHeight="1">
      <c r="A84" s="3"/>
      <c r="B84" s="151"/>
      <c r="C84" s="156"/>
      <c r="D84" s="157"/>
      <c r="E84" s="156"/>
      <c r="F84" s="158"/>
      <c r="G84" s="149"/>
    </row>
    <row r="85" s="7" customFormat="1" ht="19.5" customHeight="1">
      <c r="A85" s="1" t="s">
        <v>464</v>
      </c>
    </row>
    <row r="86" ht="6.75" customHeight="1" thickBot="1"/>
    <row r="87" spans="1:7" ht="13.5" customHeight="1" thickBot="1">
      <c r="A87" s="318">
        <v>2011</v>
      </c>
      <c r="B87" s="318"/>
      <c r="C87" s="318"/>
      <c r="D87" s="318"/>
      <c r="E87" s="318"/>
      <c r="F87" s="318"/>
      <c r="G87" s="318"/>
    </row>
    <row r="88" spans="1:7" ht="13.5" customHeight="1" thickBot="1">
      <c r="A88" s="313" t="s">
        <v>211</v>
      </c>
      <c r="B88" s="318" t="s">
        <v>358</v>
      </c>
      <c r="C88" s="318"/>
      <c r="D88" s="318"/>
      <c r="E88" s="318"/>
      <c r="F88" s="313" t="s">
        <v>221</v>
      </c>
      <c r="G88" s="313" t="s">
        <v>222</v>
      </c>
    </row>
    <row r="89" spans="1:7" ht="27" customHeight="1" thickBot="1">
      <c r="A89" s="319"/>
      <c r="B89" s="63" t="s">
        <v>213</v>
      </c>
      <c r="C89" s="63" t="s">
        <v>218</v>
      </c>
      <c r="D89" s="63" t="s">
        <v>219</v>
      </c>
      <c r="E89" s="63" t="s">
        <v>220</v>
      </c>
      <c r="F89" s="319"/>
      <c r="G89" s="319"/>
    </row>
    <row r="90" spans="1:7" ht="13.5" customHeight="1">
      <c r="A90" s="150" t="s">
        <v>449</v>
      </c>
      <c r="B90" s="152">
        <v>208105552</v>
      </c>
      <c r="C90" s="152">
        <v>150713710</v>
      </c>
      <c r="D90" s="152">
        <v>72176</v>
      </c>
      <c r="E90" s="152">
        <v>548801</v>
      </c>
      <c r="F90" s="207">
        <v>2883</v>
      </c>
      <c r="G90" s="214">
        <v>275</v>
      </c>
    </row>
    <row r="91" spans="1:7" ht="13.5" customHeight="1">
      <c r="A91" s="150" t="s">
        <v>450</v>
      </c>
      <c r="B91" s="152">
        <v>61583930</v>
      </c>
      <c r="C91" s="152">
        <v>36509962</v>
      </c>
      <c r="D91" s="152">
        <v>47829</v>
      </c>
      <c r="E91" s="152">
        <v>118836</v>
      </c>
      <c r="F91" s="207">
        <v>1288</v>
      </c>
      <c r="G91" s="214">
        <v>307</v>
      </c>
    </row>
    <row r="92" spans="1:7" ht="13.5" customHeight="1">
      <c r="A92" s="150" t="s">
        <v>451</v>
      </c>
      <c r="B92" s="152">
        <v>28378307</v>
      </c>
      <c r="C92" s="152">
        <v>14666808</v>
      </c>
      <c r="D92" s="152">
        <v>11870</v>
      </c>
      <c r="E92" s="152">
        <v>82139</v>
      </c>
      <c r="F92" s="207">
        <v>2391</v>
      </c>
      <c r="G92" s="214">
        <v>179</v>
      </c>
    </row>
    <row r="93" spans="1:7" ht="13.5" customHeight="1">
      <c r="A93" s="150" t="s">
        <v>452</v>
      </c>
      <c r="B93" s="152">
        <v>20114609</v>
      </c>
      <c r="C93" s="152">
        <v>12695924</v>
      </c>
      <c r="D93" s="152">
        <v>22135</v>
      </c>
      <c r="E93" s="152">
        <v>29321</v>
      </c>
      <c r="F93" s="217">
        <v>909</v>
      </c>
      <c r="G93" s="214">
        <v>433</v>
      </c>
    </row>
    <row r="94" spans="1:7" ht="13.5" customHeight="1">
      <c r="A94" s="10" t="s">
        <v>453</v>
      </c>
      <c r="B94" s="153">
        <v>12756569</v>
      </c>
      <c r="C94" s="152">
        <v>6760082</v>
      </c>
      <c r="D94" s="153">
        <v>15795</v>
      </c>
      <c r="E94" s="152">
        <v>15109</v>
      </c>
      <c r="F94" s="218">
        <v>808</v>
      </c>
      <c r="G94" s="214">
        <v>447</v>
      </c>
    </row>
    <row r="95" spans="1:7" ht="13.5" customHeight="1" thickBot="1">
      <c r="A95" s="39" t="s">
        <v>462</v>
      </c>
      <c r="B95" s="154">
        <v>9761981</v>
      </c>
      <c r="C95" s="210">
        <v>6983152</v>
      </c>
      <c r="D95" s="154">
        <v>12244</v>
      </c>
      <c r="E95" s="210">
        <v>20744</v>
      </c>
      <c r="F95" s="322">
        <v>797</v>
      </c>
      <c r="G95" s="211">
        <v>337</v>
      </c>
    </row>
    <row r="96" spans="1:7" ht="13.5" customHeight="1" thickBot="1">
      <c r="A96" s="63" t="s">
        <v>463</v>
      </c>
      <c r="B96" s="320">
        <v>340700948</v>
      </c>
      <c r="C96" s="320">
        <v>228329639</v>
      </c>
      <c r="D96" s="320">
        <v>182049</v>
      </c>
      <c r="E96" s="320">
        <v>814950</v>
      </c>
      <c r="F96" s="329">
        <v>1871</v>
      </c>
      <c r="G96" s="321">
        <v>280</v>
      </c>
    </row>
    <row r="97" s="7" customFormat="1" ht="13.5" customHeight="1">
      <c r="A97" s="13" t="s">
        <v>36</v>
      </c>
    </row>
    <row r="98" s="7" customFormat="1" ht="13.5" customHeight="1">
      <c r="A98" s="13"/>
    </row>
    <row r="99" s="7" customFormat="1" ht="19.5" customHeight="1">
      <c r="A99" s="1" t="s">
        <v>465</v>
      </c>
    </row>
    <row r="100" ht="6.75" customHeight="1" thickBot="1"/>
    <row r="101" spans="1:7" ht="13.5" customHeight="1" thickBot="1">
      <c r="A101" s="318">
        <v>2011</v>
      </c>
      <c r="B101" s="318"/>
      <c r="C101" s="318"/>
      <c r="D101" s="318"/>
      <c r="E101" s="318"/>
      <c r="F101" s="318"/>
      <c r="G101" s="318"/>
    </row>
    <row r="102" spans="1:7" ht="13.5" customHeight="1" thickBot="1">
      <c r="A102" s="313" t="s">
        <v>211</v>
      </c>
      <c r="B102" s="318" t="s">
        <v>225</v>
      </c>
      <c r="C102" s="318"/>
      <c r="D102" s="318"/>
      <c r="E102" s="318"/>
      <c r="F102" s="313" t="s">
        <v>221</v>
      </c>
      <c r="G102" s="313" t="s">
        <v>222</v>
      </c>
    </row>
    <row r="103" spans="1:7" ht="27" customHeight="1" thickBot="1">
      <c r="A103" s="319"/>
      <c r="B103" s="63" t="s">
        <v>213</v>
      </c>
      <c r="C103" s="63" t="s">
        <v>218</v>
      </c>
      <c r="D103" s="63" t="s">
        <v>219</v>
      </c>
      <c r="E103" s="63" t="s">
        <v>220</v>
      </c>
      <c r="F103" s="319"/>
      <c r="G103" s="319"/>
    </row>
    <row r="104" spans="1:7" ht="13.5" customHeight="1">
      <c r="A104" s="150" t="s">
        <v>449</v>
      </c>
      <c r="B104" s="152">
        <v>33123373</v>
      </c>
      <c r="C104" s="152">
        <v>9921233</v>
      </c>
      <c r="D104" s="152">
        <v>132784</v>
      </c>
      <c r="E104" s="152">
        <v>23858</v>
      </c>
      <c r="F104" s="217">
        <v>249</v>
      </c>
      <c r="G104" s="214">
        <v>416</v>
      </c>
    </row>
    <row r="105" spans="1:7" ht="13.5" customHeight="1">
      <c r="A105" s="150" t="s">
        <v>450</v>
      </c>
      <c r="B105" s="152">
        <v>15012828</v>
      </c>
      <c r="C105" s="152">
        <v>6340908</v>
      </c>
      <c r="D105" s="152">
        <v>29589</v>
      </c>
      <c r="E105" s="152">
        <v>24157</v>
      </c>
      <c r="F105" s="217">
        <v>507</v>
      </c>
      <c r="G105" s="214">
        <v>262</v>
      </c>
    </row>
    <row r="106" spans="1:7" ht="13.5" customHeight="1">
      <c r="A106" s="150" t="s">
        <v>451</v>
      </c>
      <c r="B106" s="152">
        <v>7049376</v>
      </c>
      <c r="C106" s="152">
        <v>3507596</v>
      </c>
      <c r="D106" s="152">
        <v>12935</v>
      </c>
      <c r="E106" s="152">
        <v>13339</v>
      </c>
      <c r="F106" s="217">
        <v>545</v>
      </c>
      <c r="G106" s="214">
        <v>263</v>
      </c>
    </row>
    <row r="107" spans="1:7" ht="13.5" customHeight="1">
      <c r="A107" s="150" t="s">
        <v>452</v>
      </c>
      <c r="B107" s="152">
        <v>4523595</v>
      </c>
      <c r="C107" s="152">
        <v>1896779</v>
      </c>
      <c r="D107" s="152">
        <v>4164</v>
      </c>
      <c r="E107" s="152">
        <v>7538</v>
      </c>
      <c r="F107" s="207">
        <v>1086</v>
      </c>
      <c r="G107" s="214">
        <v>252</v>
      </c>
    </row>
    <row r="108" spans="1:7" ht="13.5" customHeight="1">
      <c r="A108" s="150" t="s">
        <v>453</v>
      </c>
      <c r="B108" s="152">
        <v>3167307</v>
      </c>
      <c r="C108" s="152">
        <v>1227839</v>
      </c>
      <c r="D108" s="152">
        <v>2956</v>
      </c>
      <c r="E108" s="152">
        <v>5255</v>
      </c>
      <c r="F108" s="207">
        <v>1071</v>
      </c>
      <c r="G108" s="214">
        <v>234</v>
      </c>
    </row>
    <row r="109" spans="1:7" ht="13.5" customHeight="1" thickBot="1">
      <c r="A109" s="39" t="s">
        <v>454</v>
      </c>
      <c r="B109" s="154">
        <v>4135298</v>
      </c>
      <c r="C109" s="210">
        <v>1651649</v>
      </c>
      <c r="D109" s="154">
        <v>7095</v>
      </c>
      <c r="E109" s="210">
        <v>4848</v>
      </c>
      <c r="F109" s="322">
        <v>583</v>
      </c>
      <c r="G109" s="211">
        <v>341</v>
      </c>
    </row>
    <row r="110" spans="1:7" ht="13.5" customHeight="1" thickBot="1">
      <c r="A110" s="63" t="s">
        <v>455</v>
      </c>
      <c r="B110" s="320">
        <v>67011777</v>
      </c>
      <c r="C110" s="320">
        <v>24546003</v>
      </c>
      <c r="D110" s="320">
        <v>189523</v>
      </c>
      <c r="E110" s="320">
        <v>78995</v>
      </c>
      <c r="F110" s="326">
        <v>354</v>
      </c>
      <c r="G110" s="321">
        <v>311</v>
      </c>
    </row>
    <row r="111" s="7" customFormat="1" ht="13.5" customHeight="1">
      <c r="A111" s="13" t="s">
        <v>36</v>
      </c>
    </row>
    <row r="112" s="7" customFormat="1" ht="13.5" customHeight="1">
      <c r="A112" s="13"/>
    </row>
    <row r="113" s="7" customFormat="1" ht="19.5" customHeight="1">
      <c r="A113" s="1" t="s">
        <v>486</v>
      </c>
    </row>
    <row r="114" ht="6.75" customHeight="1" thickBot="1"/>
    <row r="115" spans="1:7" ht="13.5" customHeight="1" thickBot="1">
      <c r="A115" s="318">
        <v>2011</v>
      </c>
      <c r="B115" s="318"/>
      <c r="C115" s="318"/>
      <c r="D115" s="318"/>
      <c r="E115" s="318"/>
      <c r="F115" s="318"/>
      <c r="G115" s="318"/>
    </row>
    <row r="116" spans="1:7" ht="13.5" customHeight="1" thickBot="1">
      <c r="A116" s="313" t="s">
        <v>211</v>
      </c>
      <c r="B116" s="318" t="s">
        <v>226</v>
      </c>
      <c r="C116" s="318"/>
      <c r="D116" s="318"/>
      <c r="E116" s="318"/>
      <c r="F116" s="313" t="s">
        <v>221</v>
      </c>
      <c r="G116" s="313" t="s">
        <v>222</v>
      </c>
    </row>
    <row r="117" spans="1:7" ht="27" customHeight="1" thickBot="1">
      <c r="A117" s="319"/>
      <c r="B117" s="63" t="s">
        <v>213</v>
      </c>
      <c r="C117" s="63" t="s">
        <v>218</v>
      </c>
      <c r="D117" s="63" t="s">
        <v>219</v>
      </c>
      <c r="E117" s="63" t="s">
        <v>220</v>
      </c>
      <c r="F117" s="319"/>
      <c r="G117" s="319"/>
    </row>
    <row r="118" spans="1:7" ht="13.5" customHeight="1">
      <c r="A118" s="150" t="s">
        <v>449</v>
      </c>
      <c r="B118" s="152">
        <v>10020706</v>
      </c>
      <c r="C118" s="152">
        <v>1765083</v>
      </c>
      <c r="D118" s="152">
        <v>29824</v>
      </c>
      <c r="E118" s="152">
        <v>2246</v>
      </c>
      <c r="F118" s="217">
        <v>336</v>
      </c>
      <c r="G118" s="214">
        <v>786</v>
      </c>
    </row>
    <row r="119" spans="1:7" ht="13.5" customHeight="1">
      <c r="A119" s="150" t="s">
        <v>450</v>
      </c>
      <c r="B119" s="152">
        <v>5041849</v>
      </c>
      <c r="C119" s="152">
        <v>739452</v>
      </c>
      <c r="D119" s="152">
        <v>1206</v>
      </c>
      <c r="E119" s="214">
        <v>57</v>
      </c>
      <c r="F119" s="207">
        <v>4181</v>
      </c>
      <c r="G119" s="152">
        <v>12973</v>
      </c>
    </row>
    <row r="120" spans="1:7" ht="13.5" customHeight="1">
      <c r="A120" s="150" t="s">
        <v>451</v>
      </c>
      <c r="B120" s="152">
        <v>3370810</v>
      </c>
      <c r="C120" s="152">
        <v>1271977</v>
      </c>
      <c r="D120" s="152">
        <v>8868</v>
      </c>
      <c r="E120" s="214">
        <v>516</v>
      </c>
      <c r="F120" s="217">
        <v>380</v>
      </c>
      <c r="G120" s="152">
        <v>2465</v>
      </c>
    </row>
    <row r="121" spans="1:7" ht="13.5" customHeight="1">
      <c r="A121" s="150" t="s">
        <v>452</v>
      </c>
      <c r="B121" s="152">
        <v>1932982</v>
      </c>
      <c r="C121" s="152">
        <v>355898</v>
      </c>
      <c r="D121" s="152">
        <v>5169</v>
      </c>
      <c r="E121" s="214">
        <v>136</v>
      </c>
      <c r="F121" s="217">
        <v>374</v>
      </c>
      <c r="G121" s="152">
        <v>2617</v>
      </c>
    </row>
    <row r="122" spans="1:7" ht="13.5" customHeight="1">
      <c r="A122" s="150" t="s">
        <v>453</v>
      </c>
      <c r="B122" s="152">
        <v>1005514</v>
      </c>
      <c r="C122" s="152">
        <v>192404</v>
      </c>
      <c r="D122" s="152">
        <v>2202</v>
      </c>
      <c r="E122" s="214">
        <v>34</v>
      </c>
      <c r="F122" s="217">
        <v>457</v>
      </c>
      <c r="G122" s="152">
        <v>5659</v>
      </c>
    </row>
    <row r="123" spans="1:7" ht="13.5" customHeight="1" thickBot="1">
      <c r="A123" s="159" t="s">
        <v>462</v>
      </c>
      <c r="B123" s="210">
        <v>1076235</v>
      </c>
      <c r="C123" s="210">
        <v>1131754</v>
      </c>
      <c r="D123" s="211">
        <v>141</v>
      </c>
      <c r="E123" s="211">
        <v>233</v>
      </c>
      <c r="F123" s="212">
        <v>7633</v>
      </c>
      <c r="G123" s="210">
        <v>4857</v>
      </c>
    </row>
    <row r="124" spans="1:7" ht="13.5" customHeight="1" thickBot="1">
      <c r="A124" s="63" t="s">
        <v>463</v>
      </c>
      <c r="B124" s="320">
        <v>22448096</v>
      </c>
      <c r="C124" s="320">
        <v>5456568</v>
      </c>
      <c r="D124" s="320">
        <v>47410</v>
      </c>
      <c r="E124" s="320">
        <v>3222</v>
      </c>
      <c r="F124" s="326">
        <v>473</v>
      </c>
      <c r="G124" s="320">
        <v>1694</v>
      </c>
    </row>
    <row r="125" s="7" customFormat="1" ht="13.5" customHeight="1">
      <c r="A125" s="13" t="s">
        <v>36</v>
      </c>
    </row>
    <row r="126" s="7" customFormat="1" ht="13.5" customHeight="1">
      <c r="A126" s="13"/>
    </row>
    <row r="127" s="7" customFormat="1" ht="19.5" customHeight="1">
      <c r="A127" s="1" t="s">
        <v>487</v>
      </c>
    </row>
    <row r="128" ht="6.75" customHeight="1" thickBot="1"/>
    <row r="129" spans="1:7" ht="13.5" customHeight="1" thickBot="1">
      <c r="A129" s="318">
        <v>2011</v>
      </c>
      <c r="B129" s="318"/>
      <c r="C129" s="318"/>
      <c r="D129" s="318"/>
      <c r="E129" s="318"/>
      <c r="F129" s="318"/>
      <c r="G129" s="318"/>
    </row>
    <row r="130" spans="1:7" ht="13.5" customHeight="1" thickBot="1">
      <c r="A130" s="313" t="s">
        <v>211</v>
      </c>
      <c r="B130" s="318" t="s">
        <v>466</v>
      </c>
      <c r="C130" s="318"/>
      <c r="D130" s="318"/>
      <c r="E130" s="318"/>
      <c r="F130" s="313" t="s">
        <v>221</v>
      </c>
      <c r="G130" s="313" t="s">
        <v>222</v>
      </c>
    </row>
    <row r="131" spans="1:7" ht="27" customHeight="1" thickBot="1">
      <c r="A131" s="319"/>
      <c r="B131" s="63" t="s">
        <v>213</v>
      </c>
      <c r="C131" s="63" t="s">
        <v>218</v>
      </c>
      <c r="D131" s="63" t="s">
        <v>219</v>
      </c>
      <c r="E131" s="63" t="s">
        <v>220</v>
      </c>
      <c r="F131" s="319"/>
      <c r="G131" s="319"/>
    </row>
    <row r="132" spans="1:7" ht="13.5" customHeight="1">
      <c r="A132" s="150" t="s">
        <v>449</v>
      </c>
      <c r="B132" s="152">
        <v>10590933</v>
      </c>
      <c r="C132" s="152">
        <v>2754638</v>
      </c>
      <c r="D132" s="152">
        <v>8010</v>
      </c>
      <c r="E132" s="152">
        <v>2705</v>
      </c>
      <c r="F132" s="207">
        <v>1322</v>
      </c>
      <c r="G132" s="152">
        <v>1018</v>
      </c>
    </row>
    <row r="133" spans="1:7" ht="13.5" customHeight="1">
      <c r="A133" s="150" t="s">
        <v>450</v>
      </c>
      <c r="B133" s="152">
        <v>5384775</v>
      </c>
      <c r="C133" s="152">
        <v>970788</v>
      </c>
      <c r="D133" s="152">
        <v>3317</v>
      </c>
      <c r="E133" s="152">
        <v>1095</v>
      </c>
      <c r="F133" s="207">
        <v>1623</v>
      </c>
      <c r="G133" s="214">
        <v>887</v>
      </c>
    </row>
    <row r="134" spans="1:7" ht="13.5" customHeight="1">
      <c r="A134" s="150" t="s">
        <v>451</v>
      </c>
      <c r="B134" s="152">
        <v>3531938</v>
      </c>
      <c r="C134" s="152">
        <v>1666511</v>
      </c>
      <c r="D134" s="152">
        <v>4645</v>
      </c>
      <c r="E134" s="152">
        <v>1864</v>
      </c>
      <c r="F134" s="217">
        <v>760</v>
      </c>
      <c r="G134" s="214">
        <v>894</v>
      </c>
    </row>
    <row r="135" spans="1:7" ht="13.5" customHeight="1">
      <c r="A135" s="150" t="s">
        <v>452</v>
      </c>
      <c r="B135" s="152">
        <v>1889280</v>
      </c>
      <c r="C135" s="152">
        <v>834356</v>
      </c>
      <c r="D135" s="152">
        <v>2414</v>
      </c>
      <c r="E135" s="152">
        <v>2027</v>
      </c>
      <c r="F135" s="217">
        <v>783</v>
      </c>
      <c r="G135" s="214">
        <v>412</v>
      </c>
    </row>
    <row r="136" spans="1:7" ht="13.5" customHeight="1" thickBot="1">
      <c r="A136" s="159" t="s">
        <v>467</v>
      </c>
      <c r="B136" s="210">
        <v>2683892</v>
      </c>
      <c r="C136" s="210">
        <v>1086566</v>
      </c>
      <c r="D136" s="210">
        <v>6264</v>
      </c>
      <c r="E136" s="210">
        <v>3329</v>
      </c>
      <c r="F136" s="330">
        <v>428</v>
      </c>
      <c r="G136" s="211">
        <v>326</v>
      </c>
    </row>
    <row r="137" spans="1:7" ht="13.5" customHeight="1" thickBot="1">
      <c r="A137" s="63" t="s">
        <v>459</v>
      </c>
      <c r="B137" s="320">
        <v>24080817</v>
      </c>
      <c r="C137" s="320">
        <v>7312859</v>
      </c>
      <c r="D137" s="320">
        <v>24650</v>
      </c>
      <c r="E137" s="320">
        <v>11020</v>
      </c>
      <c r="F137" s="326">
        <v>977</v>
      </c>
      <c r="G137" s="321">
        <v>664</v>
      </c>
    </row>
    <row r="138" s="7" customFormat="1" ht="13.5" customHeight="1">
      <c r="A138" s="13" t="s">
        <v>36</v>
      </c>
    </row>
    <row r="139" s="7" customFormat="1" ht="13.5" customHeight="1">
      <c r="A139" s="13"/>
    </row>
    <row r="140" s="7" customFormat="1" ht="19.5" customHeight="1">
      <c r="A140" s="1" t="s">
        <v>488</v>
      </c>
    </row>
    <row r="141" ht="6.75" customHeight="1" thickBot="1"/>
    <row r="142" spans="1:7" ht="13.5" customHeight="1" thickBot="1">
      <c r="A142" s="318">
        <v>2011</v>
      </c>
      <c r="B142" s="318"/>
      <c r="C142" s="318"/>
      <c r="D142" s="318"/>
      <c r="E142" s="318"/>
      <c r="F142" s="318"/>
      <c r="G142" s="318"/>
    </row>
    <row r="143" spans="1:7" ht="13.5" customHeight="1" thickBot="1">
      <c r="A143" s="313" t="s">
        <v>211</v>
      </c>
      <c r="B143" s="318" t="s">
        <v>466</v>
      </c>
      <c r="C143" s="318"/>
      <c r="D143" s="318"/>
      <c r="E143" s="318"/>
      <c r="F143" s="313" t="s">
        <v>221</v>
      </c>
      <c r="G143" s="313" t="s">
        <v>222</v>
      </c>
    </row>
    <row r="144" spans="1:7" ht="27" customHeight="1" thickBot="1">
      <c r="A144" s="319"/>
      <c r="B144" s="63" t="s">
        <v>213</v>
      </c>
      <c r="C144" s="63" t="s">
        <v>218</v>
      </c>
      <c r="D144" s="63" t="s">
        <v>219</v>
      </c>
      <c r="E144" s="63" t="s">
        <v>220</v>
      </c>
      <c r="F144" s="319"/>
      <c r="G144" s="319"/>
    </row>
    <row r="145" spans="1:7" ht="13.5" customHeight="1">
      <c r="A145" s="150" t="s">
        <v>449</v>
      </c>
      <c r="B145" s="152">
        <v>10590933</v>
      </c>
      <c r="C145" s="152">
        <v>2754638</v>
      </c>
      <c r="D145" s="152">
        <v>8010</v>
      </c>
      <c r="E145" s="152">
        <v>2705</v>
      </c>
      <c r="F145" s="207">
        <v>1322</v>
      </c>
      <c r="G145" s="152">
        <v>1018</v>
      </c>
    </row>
    <row r="146" spans="1:7" ht="13.5" customHeight="1">
      <c r="A146" s="150" t="s">
        <v>450</v>
      </c>
      <c r="B146" s="152">
        <v>5384775</v>
      </c>
      <c r="C146" s="152">
        <v>970788</v>
      </c>
      <c r="D146" s="152">
        <v>3317</v>
      </c>
      <c r="E146" s="152">
        <v>1095</v>
      </c>
      <c r="F146" s="207">
        <v>1623</v>
      </c>
      <c r="G146" s="214">
        <v>887</v>
      </c>
    </row>
    <row r="147" spans="1:7" ht="13.5" customHeight="1">
      <c r="A147" s="150" t="s">
        <v>451</v>
      </c>
      <c r="B147" s="152">
        <v>3531938</v>
      </c>
      <c r="C147" s="152">
        <v>1666511</v>
      </c>
      <c r="D147" s="152">
        <v>4645</v>
      </c>
      <c r="E147" s="152">
        <v>1864</v>
      </c>
      <c r="F147" s="217">
        <v>760</v>
      </c>
      <c r="G147" s="214">
        <v>894</v>
      </c>
    </row>
    <row r="148" spans="1:7" ht="13.5" customHeight="1">
      <c r="A148" s="150" t="s">
        <v>452</v>
      </c>
      <c r="B148" s="152">
        <v>1889280</v>
      </c>
      <c r="C148" s="152">
        <v>834356</v>
      </c>
      <c r="D148" s="152">
        <v>2414</v>
      </c>
      <c r="E148" s="152">
        <v>2027</v>
      </c>
      <c r="F148" s="217">
        <v>783</v>
      </c>
      <c r="G148" s="214">
        <v>412</v>
      </c>
    </row>
    <row r="149" spans="1:7" ht="13.5" customHeight="1" thickBot="1">
      <c r="A149" s="159" t="s">
        <v>467</v>
      </c>
      <c r="B149" s="210">
        <v>2683892</v>
      </c>
      <c r="C149" s="210">
        <v>1086566</v>
      </c>
      <c r="D149" s="210">
        <v>6264</v>
      </c>
      <c r="E149" s="210">
        <v>3329</v>
      </c>
      <c r="F149" s="330">
        <v>428</v>
      </c>
      <c r="G149" s="211">
        <v>326</v>
      </c>
    </row>
    <row r="150" spans="1:7" ht="13.5" customHeight="1" thickBot="1">
      <c r="A150" s="63" t="s">
        <v>459</v>
      </c>
      <c r="B150" s="320">
        <v>24080817</v>
      </c>
      <c r="C150" s="320">
        <v>7312859</v>
      </c>
      <c r="D150" s="320">
        <v>24650</v>
      </c>
      <c r="E150" s="320">
        <v>11020</v>
      </c>
      <c r="F150" s="326">
        <v>977</v>
      </c>
      <c r="G150" s="321">
        <v>664</v>
      </c>
    </row>
    <row r="151" s="7" customFormat="1" ht="13.5" customHeight="1">
      <c r="A151" s="13" t="s">
        <v>36</v>
      </c>
    </row>
    <row r="152" s="7" customFormat="1" ht="13.5" customHeight="1">
      <c r="A152" s="13"/>
    </row>
    <row r="153" s="7" customFormat="1" ht="19.5" customHeight="1">
      <c r="A153" s="1" t="s">
        <v>489</v>
      </c>
    </row>
    <row r="154" ht="6.75" customHeight="1" thickBot="1"/>
    <row r="155" spans="1:7" ht="13.5" customHeight="1" thickBot="1">
      <c r="A155" s="318">
        <v>2011</v>
      </c>
      <c r="B155" s="318"/>
      <c r="C155" s="318"/>
      <c r="D155" s="318"/>
      <c r="E155" s="318"/>
      <c r="F155" s="318"/>
      <c r="G155" s="318"/>
    </row>
    <row r="156" spans="1:7" ht="27" customHeight="1" thickBot="1">
      <c r="A156" s="63" t="s">
        <v>212</v>
      </c>
      <c r="B156" s="63" t="s">
        <v>206</v>
      </c>
      <c r="C156" s="63" t="s">
        <v>213</v>
      </c>
      <c r="D156" s="63" t="s">
        <v>214</v>
      </c>
      <c r="E156" s="63" t="s">
        <v>215</v>
      </c>
      <c r="F156" s="63" t="s">
        <v>216</v>
      </c>
      <c r="G156" s="63" t="s">
        <v>217</v>
      </c>
    </row>
    <row r="157" spans="1:7" ht="13.5" customHeight="1">
      <c r="A157" s="150" t="s">
        <v>468</v>
      </c>
      <c r="B157" s="160">
        <v>5</v>
      </c>
      <c r="C157" s="152">
        <v>410256178</v>
      </c>
      <c r="D157" s="152">
        <v>45446301</v>
      </c>
      <c r="E157" s="214">
        <v>960</v>
      </c>
      <c r="F157" s="152">
        <v>427350</v>
      </c>
      <c r="G157" s="207">
        <v>47340</v>
      </c>
    </row>
    <row r="158" spans="1:7" ht="13.5" customHeight="1">
      <c r="A158" s="150" t="s">
        <v>469</v>
      </c>
      <c r="B158" s="160">
        <v>5</v>
      </c>
      <c r="C158" s="153">
        <v>335196384</v>
      </c>
      <c r="D158" s="152">
        <v>34744388</v>
      </c>
      <c r="E158" s="208">
        <v>648</v>
      </c>
      <c r="F158" s="152">
        <v>517278</v>
      </c>
      <c r="G158" s="209">
        <v>53618</v>
      </c>
    </row>
    <row r="159" spans="1:7" ht="13.5" customHeight="1">
      <c r="A159" s="150" t="s">
        <v>470</v>
      </c>
      <c r="B159" s="160">
        <v>11</v>
      </c>
      <c r="C159" s="153">
        <v>285896610</v>
      </c>
      <c r="D159" s="152">
        <v>39861651</v>
      </c>
      <c r="E159" s="208">
        <v>712</v>
      </c>
      <c r="F159" s="152">
        <v>401540</v>
      </c>
      <c r="G159" s="209">
        <v>55985</v>
      </c>
    </row>
    <row r="160" spans="1:7" ht="13.5" customHeight="1">
      <c r="A160" s="150" t="s">
        <v>471</v>
      </c>
      <c r="B160" s="160">
        <v>11</v>
      </c>
      <c r="C160" s="153">
        <v>145067725</v>
      </c>
      <c r="D160" s="152">
        <v>19176750</v>
      </c>
      <c r="E160" s="208">
        <v>400</v>
      </c>
      <c r="F160" s="152">
        <v>362669</v>
      </c>
      <c r="G160" s="209">
        <v>47942</v>
      </c>
    </row>
    <row r="161" spans="1:7" ht="13.5" customHeight="1" thickBot="1">
      <c r="A161" s="159" t="s">
        <v>472</v>
      </c>
      <c r="B161" s="161">
        <v>20</v>
      </c>
      <c r="C161" s="210">
        <v>73239276</v>
      </c>
      <c r="D161" s="210">
        <v>16398939</v>
      </c>
      <c r="E161" s="211">
        <v>231</v>
      </c>
      <c r="F161" s="210">
        <v>317053</v>
      </c>
      <c r="G161" s="212">
        <v>70991</v>
      </c>
    </row>
    <row r="162" spans="1:7" ht="13.5" customHeight="1" thickBot="1">
      <c r="A162" s="63" t="s">
        <v>350</v>
      </c>
      <c r="B162" s="162">
        <v>52</v>
      </c>
      <c r="C162" s="213">
        <v>1249656173</v>
      </c>
      <c r="D162" s="213">
        <v>155628030</v>
      </c>
      <c r="E162" s="213">
        <v>2951</v>
      </c>
      <c r="F162" s="213">
        <v>423469</v>
      </c>
      <c r="G162" s="213">
        <v>52737</v>
      </c>
    </row>
    <row r="163" s="7" customFormat="1" ht="13.5" customHeight="1">
      <c r="A163" s="13" t="s">
        <v>36</v>
      </c>
    </row>
    <row r="164" s="7" customFormat="1" ht="13.5" customHeight="1">
      <c r="A164" s="13"/>
    </row>
    <row r="165" s="7" customFormat="1" ht="19.5" customHeight="1">
      <c r="A165" s="1" t="s">
        <v>490</v>
      </c>
    </row>
    <row r="166" ht="6.75" customHeight="1" thickBot="1"/>
    <row r="167" spans="1:7" ht="13.5" customHeight="1" thickBot="1">
      <c r="A167" s="318">
        <v>2011</v>
      </c>
      <c r="B167" s="318"/>
      <c r="C167" s="318"/>
      <c r="D167" s="318"/>
      <c r="E167" s="318"/>
      <c r="F167" s="318"/>
      <c r="G167" s="318"/>
    </row>
    <row r="168" spans="1:7" ht="27" customHeight="1" thickBot="1">
      <c r="A168" s="63" t="s">
        <v>212</v>
      </c>
      <c r="B168" s="164" t="s">
        <v>206</v>
      </c>
      <c r="C168" s="164" t="s">
        <v>207</v>
      </c>
      <c r="D168" s="164" t="s">
        <v>353</v>
      </c>
      <c r="E168" s="164" t="s">
        <v>209</v>
      </c>
      <c r="F168" s="164" t="s">
        <v>208</v>
      </c>
      <c r="G168" s="164" t="s">
        <v>210</v>
      </c>
    </row>
    <row r="169" spans="1:7" s="7" customFormat="1" ht="13.5" customHeight="1">
      <c r="A169" s="14" t="s">
        <v>491</v>
      </c>
      <c r="B169" s="142">
        <v>13</v>
      </c>
      <c r="C169" s="18">
        <v>566980222</v>
      </c>
      <c r="D169" s="18">
        <v>739030875</v>
      </c>
      <c r="E169" s="343">
        <v>0.77</v>
      </c>
      <c r="F169" s="18">
        <v>1600847425</v>
      </c>
      <c r="G169" s="343">
        <v>2.82</v>
      </c>
    </row>
    <row r="170" spans="1:7" s="7" customFormat="1" ht="13.5" customHeight="1">
      <c r="A170" s="11" t="s">
        <v>492</v>
      </c>
      <c r="B170" s="344">
        <v>6</v>
      </c>
      <c r="C170" s="28">
        <v>91257343</v>
      </c>
      <c r="D170" s="28">
        <v>229587907</v>
      </c>
      <c r="E170" s="345">
        <v>0.4</v>
      </c>
      <c r="F170" s="28">
        <v>352525552</v>
      </c>
      <c r="G170" s="345">
        <v>3.86</v>
      </c>
    </row>
    <row r="171" spans="1:7" s="7" customFormat="1" ht="13.5" customHeight="1">
      <c r="A171" s="11" t="s">
        <v>493</v>
      </c>
      <c r="B171" s="344">
        <v>11</v>
      </c>
      <c r="C171" s="28">
        <v>89447347</v>
      </c>
      <c r="D171" s="28">
        <v>173215702</v>
      </c>
      <c r="E171" s="345">
        <v>0.52</v>
      </c>
      <c r="F171" s="28">
        <v>140441390</v>
      </c>
      <c r="G171" s="345">
        <v>1.57</v>
      </c>
    </row>
    <row r="172" spans="1:7" s="7" customFormat="1" ht="13.5" customHeight="1">
      <c r="A172" s="11" t="s">
        <v>494</v>
      </c>
      <c r="B172" s="344">
        <v>18</v>
      </c>
      <c r="C172" s="28">
        <v>49531894</v>
      </c>
      <c r="D172" s="28">
        <v>97087142</v>
      </c>
      <c r="E172" s="345">
        <v>0.51</v>
      </c>
      <c r="F172" s="28">
        <v>67860329</v>
      </c>
      <c r="G172" s="345">
        <v>1.37</v>
      </c>
    </row>
    <row r="173" spans="1:7" s="7" customFormat="1" ht="13.5" customHeight="1" thickBot="1">
      <c r="A173" s="12" t="s">
        <v>495</v>
      </c>
      <c r="B173" s="346">
        <v>4</v>
      </c>
      <c r="C173" s="19">
        <v>2918696</v>
      </c>
      <c r="D173" s="19">
        <v>10734547</v>
      </c>
      <c r="E173" s="347">
        <v>0.27</v>
      </c>
      <c r="F173" s="19">
        <v>18182058</v>
      </c>
      <c r="G173" s="347">
        <v>6.23</v>
      </c>
    </row>
    <row r="174" spans="1:7" s="7" customFormat="1" ht="13.5" customHeight="1" thickBot="1">
      <c r="A174" s="106" t="s">
        <v>496</v>
      </c>
      <c r="B174" s="348">
        <v>52</v>
      </c>
      <c r="C174" s="20">
        <v>800135501</v>
      </c>
      <c r="D174" s="20">
        <v>1249656173</v>
      </c>
      <c r="E174" s="349">
        <v>0.64</v>
      </c>
      <c r="F174" s="20">
        <v>2179856755</v>
      </c>
      <c r="G174" s="349">
        <v>2.72</v>
      </c>
    </row>
    <row r="175" s="7" customFormat="1" ht="13.5" customHeight="1">
      <c r="A175" s="13"/>
    </row>
    <row r="176" s="7" customFormat="1" ht="19.5" customHeight="1">
      <c r="A176" s="1" t="s">
        <v>497</v>
      </c>
    </row>
    <row r="177" ht="6.75" customHeight="1" thickBot="1"/>
    <row r="178" spans="1:8" ht="13.5" customHeight="1" thickBot="1">
      <c r="A178" s="318">
        <v>2011</v>
      </c>
      <c r="B178" s="318"/>
      <c r="C178" s="318"/>
      <c r="D178" s="318"/>
      <c r="E178" s="318"/>
      <c r="F178" s="318"/>
      <c r="G178" s="318"/>
      <c r="H178" s="318"/>
    </row>
    <row r="179" spans="1:8" ht="13.5" customHeight="1" thickBot="1">
      <c r="A179" s="63" t="s">
        <v>211</v>
      </c>
      <c r="B179" s="164" t="s">
        <v>227</v>
      </c>
      <c r="C179" s="164" t="s">
        <v>47</v>
      </c>
      <c r="D179" s="164" t="s">
        <v>228</v>
      </c>
      <c r="E179" s="164" t="s">
        <v>118</v>
      </c>
      <c r="F179" s="164" t="s">
        <v>229</v>
      </c>
      <c r="G179" s="164" t="s">
        <v>230</v>
      </c>
      <c r="H179" s="164" t="s">
        <v>231</v>
      </c>
    </row>
    <row r="180" spans="1:8" ht="13.5" customHeight="1">
      <c r="A180" s="150" t="s">
        <v>498</v>
      </c>
      <c r="B180" s="331">
        <v>89332376</v>
      </c>
      <c r="C180" s="332">
        <v>2355547683</v>
      </c>
      <c r="D180" s="333">
        <v>0.04</v>
      </c>
      <c r="E180" s="332">
        <v>1892523266</v>
      </c>
      <c r="F180" s="333">
        <v>0.05</v>
      </c>
      <c r="G180" s="334">
        <v>488774743</v>
      </c>
      <c r="H180" s="333">
        <v>0.18</v>
      </c>
    </row>
    <row r="181" spans="1:8" ht="13.5" customHeight="1">
      <c r="A181" s="10" t="s">
        <v>499</v>
      </c>
      <c r="B181" s="335">
        <v>8810838</v>
      </c>
      <c r="C181" s="240">
        <v>625880899</v>
      </c>
      <c r="D181" s="333">
        <v>0.01</v>
      </c>
      <c r="E181" s="240">
        <v>366501325</v>
      </c>
      <c r="F181" s="333">
        <v>0.02</v>
      </c>
      <c r="G181" s="336">
        <v>173857284</v>
      </c>
      <c r="H181" s="333">
        <v>0.05</v>
      </c>
    </row>
    <row r="182" spans="1:8" ht="13.5" customHeight="1">
      <c r="A182" s="10" t="s">
        <v>500</v>
      </c>
      <c r="B182" s="335">
        <v>10768798</v>
      </c>
      <c r="C182" s="240">
        <v>250896247</v>
      </c>
      <c r="D182" s="333">
        <v>0.04</v>
      </c>
      <c r="E182" s="240">
        <v>117926626</v>
      </c>
      <c r="F182" s="333">
        <v>0.09</v>
      </c>
      <c r="G182" s="336">
        <v>70812548</v>
      </c>
      <c r="H182" s="333">
        <v>0.15</v>
      </c>
    </row>
    <row r="183" spans="1:8" ht="13.5" customHeight="1" thickBot="1">
      <c r="A183" s="39" t="s">
        <v>501</v>
      </c>
      <c r="B183" s="337">
        <v>3425117</v>
      </c>
      <c r="C183" s="338">
        <v>152830746</v>
      </c>
      <c r="D183" s="333">
        <v>0.02</v>
      </c>
      <c r="E183" s="338">
        <v>95273344</v>
      </c>
      <c r="F183" s="333">
        <v>0.04</v>
      </c>
      <c r="G183" s="339">
        <v>66690927</v>
      </c>
      <c r="H183" s="333">
        <v>0.05</v>
      </c>
    </row>
    <row r="184" spans="1:8" ht="13.5" customHeight="1" thickBot="1">
      <c r="A184" s="63" t="s">
        <v>502</v>
      </c>
      <c r="B184" s="340">
        <v>112337129</v>
      </c>
      <c r="C184" s="341">
        <v>3385155574</v>
      </c>
      <c r="D184" s="342">
        <v>0.03</v>
      </c>
      <c r="E184" s="341">
        <v>2472224561</v>
      </c>
      <c r="F184" s="342">
        <v>0.05</v>
      </c>
      <c r="G184" s="341">
        <v>800135501</v>
      </c>
      <c r="H184" s="342">
        <v>0.14</v>
      </c>
    </row>
    <row r="185" s="7" customFormat="1" ht="13.5" customHeight="1">
      <c r="A185" s="13" t="s">
        <v>36</v>
      </c>
    </row>
    <row r="186" ht="12.75">
      <c r="H186" s="163"/>
    </row>
  </sheetData>
  <sheetProtection/>
  <mergeCells count="58">
    <mergeCell ref="G17:G18"/>
    <mergeCell ref="A167:G167"/>
    <mergeCell ref="A3:G3"/>
    <mergeCell ref="A4:A5"/>
    <mergeCell ref="B4:E4"/>
    <mergeCell ref="F4:F5"/>
    <mergeCell ref="G4:G5"/>
    <mergeCell ref="A16:G16"/>
    <mergeCell ref="A17:A18"/>
    <mergeCell ref="B17:E17"/>
    <mergeCell ref="F17:F18"/>
    <mergeCell ref="A142:G142"/>
    <mergeCell ref="A143:A144"/>
    <mergeCell ref="B143:E143"/>
    <mergeCell ref="F143:F144"/>
    <mergeCell ref="G143:G144"/>
    <mergeCell ref="A155:G155"/>
    <mergeCell ref="A116:A117"/>
    <mergeCell ref="B116:E116"/>
    <mergeCell ref="F116:F117"/>
    <mergeCell ref="G116:G117"/>
    <mergeCell ref="A129:G129"/>
    <mergeCell ref="A130:A131"/>
    <mergeCell ref="B130:E130"/>
    <mergeCell ref="F130:F131"/>
    <mergeCell ref="G130:G131"/>
    <mergeCell ref="A101:G101"/>
    <mergeCell ref="A102:A103"/>
    <mergeCell ref="B102:E102"/>
    <mergeCell ref="F102:F103"/>
    <mergeCell ref="G102:G103"/>
    <mergeCell ref="A115:G115"/>
    <mergeCell ref="A73:A74"/>
    <mergeCell ref="B73:E73"/>
    <mergeCell ref="F73:F74"/>
    <mergeCell ref="G73:G74"/>
    <mergeCell ref="A87:G87"/>
    <mergeCell ref="A88:A89"/>
    <mergeCell ref="B88:E88"/>
    <mergeCell ref="F88:F89"/>
    <mergeCell ref="G88:G89"/>
    <mergeCell ref="A57:G57"/>
    <mergeCell ref="A58:A59"/>
    <mergeCell ref="B58:E58"/>
    <mergeCell ref="F58:F59"/>
    <mergeCell ref="G58:G59"/>
    <mergeCell ref="A72:G72"/>
    <mergeCell ref="A43:G43"/>
    <mergeCell ref="A44:A45"/>
    <mergeCell ref="B44:E44"/>
    <mergeCell ref="F44:F45"/>
    <mergeCell ref="G44:G45"/>
    <mergeCell ref="A28:G28"/>
    <mergeCell ref="A29:A30"/>
    <mergeCell ref="B29:E29"/>
    <mergeCell ref="F29:F30"/>
    <mergeCell ref="G29:G30"/>
    <mergeCell ref="A178:H17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K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37.7109375" style="15" customWidth="1"/>
    <col min="2" max="2" width="19.8515625" style="15" bestFit="1" customWidth="1"/>
    <col min="3" max="3" width="17.421875" style="15" bestFit="1" customWidth="1"/>
    <col min="4" max="4" width="19.421875" style="15" bestFit="1" customWidth="1"/>
    <col min="5" max="5" width="20.57421875" style="15" bestFit="1" customWidth="1"/>
    <col min="6" max="7" width="19.8515625" style="15" customWidth="1"/>
    <col min="8" max="8" width="20.57421875" style="15" bestFit="1" customWidth="1"/>
    <col min="9" max="11" width="19.8515625" style="15" customWidth="1"/>
    <col min="12" max="16384" width="9.140625" style="15" customWidth="1"/>
  </cols>
  <sheetData>
    <row r="1" s="7" customFormat="1" ht="19.5" customHeight="1">
      <c r="A1" s="1" t="s">
        <v>504</v>
      </c>
    </row>
    <row r="2" ht="6.75" customHeight="1" thickBot="1"/>
    <row r="3" spans="1:11" ht="27" customHeight="1" thickBot="1">
      <c r="A3" s="63" t="s">
        <v>506</v>
      </c>
      <c r="B3" s="63" t="s">
        <v>509</v>
      </c>
      <c r="C3" s="63" t="s">
        <v>510</v>
      </c>
      <c r="D3" s="63" t="s">
        <v>511</v>
      </c>
      <c r="E3" s="63" t="s">
        <v>512</v>
      </c>
      <c r="F3" s="63" t="s">
        <v>513</v>
      </c>
      <c r="G3" s="63" t="s">
        <v>514</v>
      </c>
      <c r="H3" s="63" t="s">
        <v>515</v>
      </c>
      <c r="I3" s="63" t="s">
        <v>516</v>
      </c>
      <c r="J3" s="63" t="s">
        <v>517</v>
      </c>
      <c r="K3" s="63" t="s">
        <v>518</v>
      </c>
    </row>
    <row r="4" spans="1:11" ht="13.5" customHeight="1">
      <c r="A4" s="150" t="s">
        <v>505</v>
      </c>
      <c r="B4" s="327">
        <v>973</v>
      </c>
      <c r="C4" s="327">
        <v>52</v>
      </c>
      <c r="D4" s="327">
        <v>74</v>
      </c>
      <c r="E4" s="327">
        <v>951</v>
      </c>
      <c r="F4" s="214">
        <v>171</v>
      </c>
      <c r="G4" s="214">
        <v>56</v>
      </c>
      <c r="H4" s="214">
        <v>1066</v>
      </c>
      <c r="I4" s="214">
        <v>205</v>
      </c>
      <c r="J4" s="214">
        <v>55</v>
      </c>
      <c r="K4" s="214">
        <v>1216</v>
      </c>
    </row>
    <row r="5" spans="1:11" ht="13.5" customHeight="1">
      <c r="A5" s="10" t="s">
        <v>507</v>
      </c>
      <c r="B5" s="22">
        <v>112</v>
      </c>
      <c r="C5" s="327">
        <v>8</v>
      </c>
      <c r="D5" s="22">
        <v>1</v>
      </c>
      <c r="E5" s="327">
        <v>119</v>
      </c>
      <c r="F5" s="214">
        <v>3</v>
      </c>
      <c r="G5" s="208">
        <v>0</v>
      </c>
      <c r="H5" s="214">
        <v>122</v>
      </c>
      <c r="I5" s="214">
        <v>7</v>
      </c>
      <c r="J5" s="208">
        <v>1</v>
      </c>
      <c r="K5" s="214">
        <v>128</v>
      </c>
    </row>
    <row r="6" spans="1:11" ht="13.5" customHeight="1" thickBot="1">
      <c r="A6" s="39" t="s">
        <v>508</v>
      </c>
      <c r="B6" s="41">
        <v>244</v>
      </c>
      <c r="C6" s="355">
        <v>10</v>
      </c>
      <c r="D6" s="41">
        <v>2</v>
      </c>
      <c r="E6" s="355">
        <v>252</v>
      </c>
      <c r="F6" s="211">
        <v>16</v>
      </c>
      <c r="G6" s="215">
        <v>1</v>
      </c>
      <c r="H6" s="211">
        <v>267</v>
      </c>
      <c r="I6" s="211">
        <v>15</v>
      </c>
      <c r="J6" s="215">
        <v>0</v>
      </c>
      <c r="K6" s="211">
        <v>282</v>
      </c>
    </row>
    <row r="7" spans="1:11" ht="13.5" customHeight="1" thickBot="1">
      <c r="A7" s="325" t="s">
        <v>350</v>
      </c>
      <c r="B7" s="24">
        <v>1329</v>
      </c>
      <c r="C7" s="24">
        <v>70</v>
      </c>
      <c r="D7" s="24">
        <v>77</v>
      </c>
      <c r="E7" s="24">
        <v>1322</v>
      </c>
      <c r="F7" s="321">
        <v>190</v>
      </c>
      <c r="G7" s="321">
        <v>57</v>
      </c>
      <c r="H7" s="321">
        <v>1455</v>
      </c>
      <c r="I7" s="321">
        <v>227</v>
      </c>
      <c r="J7" s="321">
        <v>56</v>
      </c>
      <c r="K7" s="321">
        <v>1626</v>
      </c>
    </row>
    <row r="8" s="7" customFormat="1" ht="13.5" customHeight="1">
      <c r="A8" s="13" t="s">
        <v>36</v>
      </c>
    </row>
    <row r="9" s="7" customFormat="1" ht="13.5" customHeight="1">
      <c r="A9" s="1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140625" style="7" customWidth="1"/>
    <col min="2" max="2" width="17.57421875" style="7" customWidth="1"/>
    <col min="3" max="3" width="19.140625" style="7" bestFit="1" customWidth="1"/>
    <col min="4" max="4" width="9.28125" style="7" bestFit="1" customWidth="1"/>
    <col min="5" max="5" width="12.28125" style="7" bestFit="1" customWidth="1"/>
    <col min="6" max="6" width="19.57421875" style="7" bestFit="1" customWidth="1"/>
    <col min="7" max="7" width="11.140625" style="7" bestFit="1" customWidth="1"/>
    <col min="8" max="8" width="16.28125" style="7" bestFit="1" customWidth="1"/>
    <col min="9" max="9" width="10.57421875" style="34" bestFit="1" customWidth="1"/>
    <col min="10" max="16384" width="9.140625" style="7" customWidth="1"/>
  </cols>
  <sheetData>
    <row r="1" ht="19.5" customHeight="1">
      <c r="A1" s="33" t="s">
        <v>295</v>
      </c>
    </row>
    <row r="2" ht="6.75" customHeight="1" thickBot="1"/>
    <row r="3" spans="1:9" ht="13.5" thickBot="1">
      <c r="A3" s="290">
        <v>2010</v>
      </c>
      <c r="B3" s="290"/>
      <c r="C3" s="290"/>
      <c r="D3" s="290"/>
      <c r="E3" s="290"/>
      <c r="F3" s="290"/>
      <c r="G3" s="290"/>
      <c r="H3" s="290"/>
      <c r="I3" s="290"/>
    </row>
    <row r="4" spans="1:9" ht="13.5" thickBot="1">
      <c r="A4" s="106" t="s">
        <v>293</v>
      </c>
      <c r="B4" s="166" t="s">
        <v>234</v>
      </c>
      <c r="C4" s="166" t="s">
        <v>235</v>
      </c>
      <c r="D4" s="166" t="s">
        <v>236</v>
      </c>
      <c r="E4" s="166" t="s">
        <v>237</v>
      </c>
      <c r="F4" s="166" t="s">
        <v>238</v>
      </c>
      <c r="G4" s="166" t="s">
        <v>239</v>
      </c>
      <c r="H4" s="166" t="s">
        <v>240</v>
      </c>
      <c r="I4" s="166" t="s">
        <v>241</v>
      </c>
    </row>
    <row r="5" spans="1:9" ht="13.5" customHeight="1">
      <c r="A5" s="14">
        <v>1</v>
      </c>
      <c r="B5" s="168" t="s">
        <v>242</v>
      </c>
      <c r="C5" s="169">
        <v>1</v>
      </c>
      <c r="D5" s="169">
        <v>1</v>
      </c>
      <c r="E5" s="169">
        <v>1</v>
      </c>
      <c r="F5" s="169">
        <v>1</v>
      </c>
      <c r="G5" s="169">
        <v>1</v>
      </c>
      <c r="H5" s="169">
        <v>0</v>
      </c>
      <c r="I5" s="170">
        <f aca="true" t="shared" si="0" ref="I5:I36">SUM(C5:H5)</f>
        <v>5</v>
      </c>
    </row>
    <row r="6" spans="1:9" ht="13.5" customHeight="1">
      <c r="A6" s="11">
        <v>2</v>
      </c>
      <c r="B6" s="171" t="s">
        <v>245</v>
      </c>
      <c r="C6" s="172">
        <v>1</v>
      </c>
      <c r="D6" s="172">
        <v>1</v>
      </c>
      <c r="E6" s="172">
        <v>1</v>
      </c>
      <c r="F6" s="172">
        <v>1</v>
      </c>
      <c r="G6" s="172">
        <v>1</v>
      </c>
      <c r="H6" s="172">
        <v>0</v>
      </c>
      <c r="I6" s="173">
        <f t="shared" si="0"/>
        <v>5</v>
      </c>
    </row>
    <row r="7" spans="1:9" ht="13.5" customHeight="1">
      <c r="A7" s="11">
        <v>3</v>
      </c>
      <c r="B7" s="171" t="s">
        <v>248</v>
      </c>
      <c r="C7" s="172">
        <v>1</v>
      </c>
      <c r="D7" s="172">
        <v>1</v>
      </c>
      <c r="E7" s="172">
        <v>1</v>
      </c>
      <c r="F7" s="172">
        <v>1</v>
      </c>
      <c r="G7" s="172">
        <v>1</v>
      </c>
      <c r="H7" s="172">
        <v>0</v>
      </c>
      <c r="I7" s="173">
        <f t="shared" si="0"/>
        <v>5</v>
      </c>
    </row>
    <row r="8" spans="1:9" ht="13.5" customHeight="1">
      <c r="A8" s="11">
        <v>4</v>
      </c>
      <c r="B8" s="171" t="s">
        <v>255</v>
      </c>
      <c r="C8" s="172">
        <v>1</v>
      </c>
      <c r="D8" s="172">
        <v>1</v>
      </c>
      <c r="E8" s="172">
        <v>1</v>
      </c>
      <c r="F8" s="172">
        <v>1</v>
      </c>
      <c r="G8" s="172">
        <v>1</v>
      </c>
      <c r="H8" s="172">
        <v>0</v>
      </c>
      <c r="I8" s="173">
        <f t="shared" si="0"/>
        <v>5</v>
      </c>
    </row>
    <row r="9" spans="1:9" ht="13.5" customHeight="1">
      <c r="A9" s="11">
        <v>5</v>
      </c>
      <c r="B9" s="171" t="s">
        <v>257</v>
      </c>
      <c r="C9" s="172">
        <v>1</v>
      </c>
      <c r="D9" s="172">
        <v>1</v>
      </c>
      <c r="E9" s="172">
        <v>1</v>
      </c>
      <c r="F9" s="172">
        <v>1</v>
      </c>
      <c r="G9" s="172">
        <v>1</v>
      </c>
      <c r="H9" s="172">
        <v>0</v>
      </c>
      <c r="I9" s="173">
        <f t="shared" si="0"/>
        <v>5</v>
      </c>
    </row>
    <row r="10" spans="1:9" ht="13.5" customHeight="1">
      <c r="A10" s="11">
        <v>6</v>
      </c>
      <c r="B10" s="171" t="s">
        <v>262</v>
      </c>
      <c r="C10" s="172">
        <v>1</v>
      </c>
      <c r="D10" s="172">
        <v>1</v>
      </c>
      <c r="E10" s="172">
        <v>1</v>
      </c>
      <c r="F10" s="172">
        <v>1</v>
      </c>
      <c r="G10" s="172">
        <v>1</v>
      </c>
      <c r="H10" s="172">
        <v>0</v>
      </c>
      <c r="I10" s="173">
        <f t="shared" si="0"/>
        <v>5</v>
      </c>
    </row>
    <row r="11" spans="1:9" ht="13.5" customHeight="1">
      <c r="A11" s="11">
        <v>7</v>
      </c>
      <c r="B11" s="171" t="s">
        <v>268</v>
      </c>
      <c r="C11" s="172">
        <v>1</v>
      </c>
      <c r="D11" s="172">
        <v>1</v>
      </c>
      <c r="E11" s="172">
        <v>1</v>
      </c>
      <c r="F11" s="172">
        <v>1</v>
      </c>
      <c r="G11" s="172">
        <v>1</v>
      </c>
      <c r="H11" s="172">
        <v>0</v>
      </c>
      <c r="I11" s="173">
        <f t="shared" si="0"/>
        <v>5</v>
      </c>
    </row>
    <row r="12" spans="1:9" ht="13.5" customHeight="1">
      <c r="A12" s="11">
        <v>8</v>
      </c>
      <c r="B12" s="171" t="s">
        <v>269</v>
      </c>
      <c r="C12" s="172">
        <v>1</v>
      </c>
      <c r="D12" s="172">
        <v>1</v>
      </c>
      <c r="E12" s="172">
        <v>1</v>
      </c>
      <c r="F12" s="172">
        <v>1</v>
      </c>
      <c r="G12" s="172">
        <v>1</v>
      </c>
      <c r="H12" s="172">
        <v>0</v>
      </c>
      <c r="I12" s="173">
        <f t="shared" si="0"/>
        <v>5</v>
      </c>
    </row>
    <row r="13" spans="1:9" ht="13.5" customHeight="1">
      <c r="A13" s="11">
        <v>9</v>
      </c>
      <c r="B13" s="171" t="s">
        <v>275</v>
      </c>
      <c r="C13" s="172">
        <v>1</v>
      </c>
      <c r="D13" s="172">
        <v>1</v>
      </c>
      <c r="E13" s="172">
        <v>1</v>
      </c>
      <c r="F13" s="172">
        <v>1</v>
      </c>
      <c r="G13" s="172">
        <v>1</v>
      </c>
      <c r="H13" s="172">
        <v>0</v>
      </c>
      <c r="I13" s="173">
        <f t="shared" si="0"/>
        <v>5</v>
      </c>
    </row>
    <row r="14" spans="1:9" ht="13.5" customHeight="1">
      <c r="A14" s="11">
        <v>10</v>
      </c>
      <c r="B14" s="171" t="s">
        <v>243</v>
      </c>
      <c r="C14" s="172">
        <v>1</v>
      </c>
      <c r="D14" s="172">
        <v>1</v>
      </c>
      <c r="E14" s="172">
        <v>1</v>
      </c>
      <c r="F14" s="172">
        <v>1</v>
      </c>
      <c r="G14" s="172">
        <v>0</v>
      </c>
      <c r="H14" s="172">
        <v>0</v>
      </c>
      <c r="I14" s="173">
        <f t="shared" si="0"/>
        <v>4</v>
      </c>
    </row>
    <row r="15" spans="1:9" ht="13.5" customHeight="1">
      <c r="A15" s="11">
        <v>11</v>
      </c>
      <c r="B15" s="171" t="s">
        <v>246</v>
      </c>
      <c r="C15" s="172">
        <v>1</v>
      </c>
      <c r="D15" s="172">
        <v>1</v>
      </c>
      <c r="E15" s="172">
        <v>1</v>
      </c>
      <c r="F15" s="172">
        <v>1</v>
      </c>
      <c r="G15" s="172">
        <v>0</v>
      </c>
      <c r="H15" s="172">
        <v>0</v>
      </c>
      <c r="I15" s="173">
        <f t="shared" si="0"/>
        <v>4</v>
      </c>
    </row>
    <row r="16" spans="1:9" ht="13.5" customHeight="1">
      <c r="A16" s="11">
        <v>12</v>
      </c>
      <c r="B16" s="171" t="s">
        <v>249</v>
      </c>
      <c r="C16" s="172">
        <v>1</v>
      </c>
      <c r="D16" s="172">
        <v>1</v>
      </c>
      <c r="E16" s="172">
        <v>1</v>
      </c>
      <c r="F16" s="172">
        <v>1</v>
      </c>
      <c r="G16" s="172">
        <v>0</v>
      </c>
      <c r="H16" s="172">
        <v>0</v>
      </c>
      <c r="I16" s="173">
        <f t="shared" si="0"/>
        <v>4</v>
      </c>
    </row>
    <row r="17" spans="1:9" ht="13.5" customHeight="1">
      <c r="A17" s="11">
        <v>13</v>
      </c>
      <c r="B17" s="171" t="s">
        <v>250</v>
      </c>
      <c r="C17" s="172">
        <v>1</v>
      </c>
      <c r="D17" s="172">
        <v>1</v>
      </c>
      <c r="E17" s="172">
        <v>1</v>
      </c>
      <c r="F17" s="172">
        <v>1</v>
      </c>
      <c r="G17" s="172">
        <v>0</v>
      </c>
      <c r="H17" s="172">
        <v>0</v>
      </c>
      <c r="I17" s="173">
        <f t="shared" si="0"/>
        <v>4</v>
      </c>
    </row>
    <row r="18" spans="1:9" ht="13.5" customHeight="1">
      <c r="A18" s="11">
        <v>14</v>
      </c>
      <c r="B18" s="171" t="s">
        <v>251</v>
      </c>
      <c r="C18" s="172">
        <v>1</v>
      </c>
      <c r="D18" s="172">
        <v>1</v>
      </c>
      <c r="E18" s="172">
        <v>1</v>
      </c>
      <c r="F18" s="172">
        <v>1</v>
      </c>
      <c r="G18" s="172">
        <v>0</v>
      </c>
      <c r="H18" s="172">
        <v>0</v>
      </c>
      <c r="I18" s="173">
        <f t="shared" si="0"/>
        <v>4</v>
      </c>
    </row>
    <row r="19" spans="1:9" ht="13.5" customHeight="1">
      <c r="A19" s="11">
        <v>15</v>
      </c>
      <c r="B19" s="171" t="s">
        <v>253</v>
      </c>
      <c r="C19" s="172">
        <v>1</v>
      </c>
      <c r="D19" s="172">
        <v>1</v>
      </c>
      <c r="E19" s="172">
        <v>1</v>
      </c>
      <c r="F19" s="172">
        <v>1</v>
      </c>
      <c r="G19" s="172">
        <v>0</v>
      </c>
      <c r="H19" s="172">
        <v>0</v>
      </c>
      <c r="I19" s="173">
        <f t="shared" si="0"/>
        <v>4</v>
      </c>
    </row>
    <row r="20" spans="1:9" ht="13.5" customHeight="1">
      <c r="A20" s="11">
        <v>16</v>
      </c>
      <c r="B20" s="171" t="s">
        <v>254</v>
      </c>
      <c r="C20" s="172">
        <v>1</v>
      </c>
      <c r="D20" s="172">
        <v>1</v>
      </c>
      <c r="E20" s="172">
        <v>1</v>
      </c>
      <c r="F20" s="172">
        <v>1</v>
      </c>
      <c r="G20" s="172">
        <v>0</v>
      </c>
      <c r="H20" s="172">
        <v>0</v>
      </c>
      <c r="I20" s="173">
        <f t="shared" si="0"/>
        <v>4</v>
      </c>
    </row>
    <row r="21" spans="1:9" ht="13.5" customHeight="1">
      <c r="A21" s="11">
        <v>17</v>
      </c>
      <c r="B21" s="171" t="s">
        <v>258</v>
      </c>
      <c r="C21" s="172">
        <v>1</v>
      </c>
      <c r="D21" s="172">
        <v>1</v>
      </c>
      <c r="E21" s="172">
        <v>1</v>
      </c>
      <c r="F21" s="172">
        <v>1</v>
      </c>
      <c r="G21" s="172">
        <v>0</v>
      </c>
      <c r="H21" s="172">
        <v>0</v>
      </c>
      <c r="I21" s="173">
        <f t="shared" si="0"/>
        <v>4</v>
      </c>
    </row>
    <row r="22" spans="1:9" ht="13.5" customHeight="1">
      <c r="A22" s="11">
        <v>18</v>
      </c>
      <c r="B22" s="171" t="s">
        <v>259</v>
      </c>
      <c r="C22" s="172">
        <v>1</v>
      </c>
      <c r="D22" s="172">
        <v>1</v>
      </c>
      <c r="E22" s="172">
        <v>1</v>
      </c>
      <c r="F22" s="172">
        <v>1</v>
      </c>
      <c r="G22" s="172">
        <v>0</v>
      </c>
      <c r="H22" s="172">
        <v>0</v>
      </c>
      <c r="I22" s="173">
        <f t="shared" si="0"/>
        <v>4</v>
      </c>
    </row>
    <row r="23" spans="1:9" ht="13.5" customHeight="1">
      <c r="A23" s="11">
        <v>19</v>
      </c>
      <c r="B23" s="171" t="s">
        <v>260</v>
      </c>
      <c r="C23" s="172">
        <v>1</v>
      </c>
      <c r="D23" s="172">
        <v>1</v>
      </c>
      <c r="E23" s="172">
        <v>1</v>
      </c>
      <c r="F23" s="172">
        <v>1</v>
      </c>
      <c r="G23" s="172">
        <v>0</v>
      </c>
      <c r="H23" s="172">
        <v>0</v>
      </c>
      <c r="I23" s="173">
        <f t="shared" si="0"/>
        <v>4</v>
      </c>
    </row>
    <row r="24" spans="1:9" ht="13.5" customHeight="1">
      <c r="A24" s="11">
        <v>20</v>
      </c>
      <c r="B24" s="171" t="s">
        <v>265</v>
      </c>
      <c r="C24" s="172">
        <v>1</v>
      </c>
      <c r="D24" s="172">
        <v>1</v>
      </c>
      <c r="E24" s="172">
        <v>1</v>
      </c>
      <c r="F24" s="172">
        <v>1</v>
      </c>
      <c r="G24" s="172">
        <v>0</v>
      </c>
      <c r="H24" s="172">
        <v>0</v>
      </c>
      <c r="I24" s="173">
        <f t="shared" si="0"/>
        <v>4</v>
      </c>
    </row>
    <row r="25" spans="1:9" ht="13.5" customHeight="1">
      <c r="A25" s="11">
        <v>21</v>
      </c>
      <c r="B25" s="171" t="s">
        <v>267</v>
      </c>
      <c r="C25" s="172">
        <v>1</v>
      </c>
      <c r="D25" s="172">
        <v>1</v>
      </c>
      <c r="E25" s="172">
        <v>1</v>
      </c>
      <c r="F25" s="172">
        <v>1</v>
      </c>
      <c r="G25" s="172">
        <v>0</v>
      </c>
      <c r="H25" s="172">
        <v>0</v>
      </c>
      <c r="I25" s="173">
        <f t="shared" si="0"/>
        <v>4</v>
      </c>
    </row>
    <row r="26" spans="1:9" ht="13.5" customHeight="1">
      <c r="A26" s="11">
        <v>22</v>
      </c>
      <c r="B26" s="171" t="s">
        <v>270</v>
      </c>
      <c r="C26" s="172">
        <v>1</v>
      </c>
      <c r="D26" s="172">
        <v>1</v>
      </c>
      <c r="E26" s="172">
        <v>1</v>
      </c>
      <c r="F26" s="172">
        <v>1</v>
      </c>
      <c r="G26" s="172">
        <v>0</v>
      </c>
      <c r="H26" s="172">
        <v>0</v>
      </c>
      <c r="I26" s="173">
        <f t="shared" si="0"/>
        <v>4</v>
      </c>
    </row>
    <row r="27" spans="1:9" ht="13.5" customHeight="1">
      <c r="A27" s="11">
        <v>23</v>
      </c>
      <c r="B27" s="171" t="s">
        <v>271</v>
      </c>
      <c r="C27" s="172">
        <v>1</v>
      </c>
      <c r="D27" s="172">
        <v>1</v>
      </c>
      <c r="E27" s="172">
        <v>1</v>
      </c>
      <c r="F27" s="172">
        <v>1</v>
      </c>
      <c r="G27" s="172">
        <v>0</v>
      </c>
      <c r="H27" s="172">
        <v>0</v>
      </c>
      <c r="I27" s="173">
        <f t="shared" si="0"/>
        <v>4</v>
      </c>
    </row>
    <row r="28" spans="1:9" ht="13.5" customHeight="1">
      <c r="A28" s="11">
        <v>24</v>
      </c>
      <c r="B28" s="171" t="s">
        <v>272</v>
      </c>
      <c r="C28" s="172">
        <v>1</v>
      </c>
      <c r="D28" s="172">
        <v>1</v>
      </c>
      <c r="E28" s="172">
        <v>1</v>
      </c>
      <c r="F28" s="172">
        <v>1</v>
      </c>
      <c r="G28" s="172">
        <v>0</v>
      </c>
      <c r="H28" s="172">
        <v>0</v>
      </c>
      <c r="I28" s="173">
        <f t="shared" si="0"/>
        <v>4</v>
      </c>
    </row>
    <row r="29" spans="1:9" ht="13.5" customHeight="1">
      <c r="A29" s="11">
        <v>25</v>
      </c>
      <c r="B29" s="171" t="s">
        <v>273</v>
      </c>
      <c r="C29" s="172">
        <v>1</v>
      </c>
      <c r="D29" s="172">
        <v>1</v>
      </c>
      <c r="E29" s="172">
        <v>1</v>
      </c>
      <c r="F29" s="172">
        <v>1</v>
      </c>
      <c r="G29" s="172">
        <v>0</v>
      </c>
      <c r="H29" s="172">
        <v>0</v>
      </c>
      <c r="I29" s="173">
        <f t="shared" si="0"/>
        <v>4</v>
      </c>
    </row>
    <row r="30" spans="1:9" ht="13.5" customHeight="1">
      <c r="A30" s="11">
        <v>26</v>
      </c>
      <c r="B30" s="171" t="s">
        <v>276</v>
      </c>
      <c r="C30" s="172">
        <v>1</v>
      </c>
      <c r="D30" s="172">
        <v>1</v>
      </c>
      <c r="E30" s="172">
        <v>1</v>
      </c>
      <c r="F30" s="172">
        <v>1</v>
      </c>
      <c r="G30" s="172">
        <v>0</v>
      </c>
      <c r="H30" s="172">
        <v>0</v>
      </c>
      <c r="I30" s="173">
        <f t="shared" si="0"/>
        <v>4</v>
      </c>
    </row>
    <row r="31" spans="1:9" ht="13.5" customHeight="1">
      <c r="A31" s="11">
        <v>27</v>
      </c>
      <c r="B31" s="171" t="s">
        <v>279</v>
      </c>
      <c r="C31" s="172">
        <v>1</v>
      </c>
      <c r="D31" s="172">
        <v>1</v>
      </c>
      <c r="E31" s="172">
        <v>1</v>
      </c>
      <c r="F31" s="172">
        <v>1</v>
      </c>
      <c r="G31" s="172">
        <v>0</v>
      </c>
      <c r="H31" s="172">
        <v>0</v>
      </c>
      <c r="I31" s="173">
        <f t="shared" si="0"/>
        <v>4</v>
      </c>
    </row>
    <row r="32" spans="1:9" ht="13.5" customHeight="1">
      <c r="A32" s="11">
        <v>28</v>
      </c>
      <c r="B32" s="171" t="s">
        <v>280</v>
      </c>
      <c r="C32" s="172">
        <v>1</v>
      </c>
      <c r="D32" s="172">
        <v>1</v>
      </c>
      <c r="E32" s="172">
        <v>1</v>
      </c>
      <c r="F32" s="172">
        <v>1</v>
      </c>
      <c r="G32" s="172">
        <v>0</v>
      </c>
      <c r="H32" s="172">
        <v>0</v>
      </c>
      <c r="I32" s="173">
        <f t="shared" si="0"/>
        <v>4</v>
      </c>
    </row>
    <row r="33" spans="1:9" ht="13.5" customHeight="1">
      <c r="A33" s="11">
        <v>29</v>
      </c>
      <c r="B33" s="171" t="s">
        <v>283</v>
      </c>
      <c r="C33" s="172">
        <v>1</v>
      </c>
      <c r="D33" s="172">
        <v>1</v>
      </c>
      <c r="E33" s="172">
        <v>1</v>
      </c>
      <c r="F33" s="172">
        <v>1</v>
      </c>
      <c r="G33" s="172">
        <v>0</v>
      </c>
      <c r="H33" s="172">
        <v>0</v>
      </c>
      <c r="I33" s="173">
        <f t="shared" si="0"/>
        <v>4</v>
      </c>
    </row>
    <row r="34" spans="1:9" ht="13.5" customHeight="1">
      <c r="A34" s="11">
        <v>30</v>
      </c>
      <c r="B34" s="171" t="s">
        <v>284</v>
      </c>
      <c r="C34" s="172">
        <v>1</v>
      </c>
      <c r="D34" s="172">
        <v>1</v>
      </c>
      <c r="E34" s="172">
        <v>1</v>
      </c>
      <c r="F34" s="172">
        <v>1</v>
      </c>
      <c r="G34" s="172">
        <v>0</v>
      </c>
      <c r="H34" s="172">
        <v>0</v>
      </c>
      <c r="I34" s="173">
        <f t="shared" si="0"/>
        <v>4</v>
      </c>
    </row>
    <row r="35" spans="1:9" ht="13.5" customHeight="1">
      <c r="A35" s="11">
        <v>31</v>
      </c>
      <c r="B35" s="171" t="s">
        <v>287</v>
      </c>
      <c r="C35" s="172">
        <v>0</v>
      </c>
      <c r="D35" s="172">
        <v>1</v>
      </c>
      <c r="E35" s="172">
        <v>1</v>
      </c>
      <c r="F35" s="172">
        <v>1</v>
      </c>
      <c r="G35" s="172">
        <v>1</v>
      </c>
      <c r="H35" s="172">
        <v>0</v>
      </c>
      <c r="I35" s="173">
        <f t="shared" si="0"/>
        <v>4</v>
      </c>
    </row>
    <row r="36" spans="1:9" ht="13.5" customHeight="1">
      <c r="A36" s="11">
        <v>32</v>
      </c>
      <c r="B36" s="171" t="s">
        <v>247</v>
      </c>
      <c r="C36" s="172">
        <v>0</v>
      </c>
      <c r="D36" s="172">
        <v>1</v>
      </c>
      <c r="E36" s="172">
        <v>1</v>
      </c>
      <c r="F36" s="172">
        <v>1</v>
      </c>
      <c r="G36" s="172">
        <v>0</v>
      </c>
      <c r="H36" s="172">
        <v>0</v>
      </c>
      <c r="I36" s="173">
        <f t="shared" si="0"/>
        <v>3</v>
      </c>
    </row>
    <row r="37" spans="1:9" ht="13.5" customHeight="1">
      <c r="A37" s="11">
        <v>33</v>
      </c>
      <c r="B37" s="171" t="s">
        <v>252</v>
      </c>
      <c r="C37" s="172">
        <v>0</v>
      </c>
      <c r="D37" s="172">
        <v>1</v>
      </c>
      <c r="E37" s="172">
        <v>1</v>
      </c>
      <c r="F37" s="172">
        <v>1</v>
      </c>
      <c r="G37" s="172">
        <v>0</v>
      </c>
      <c r="H37" s="172">
        <v>0</v>
      </c>
      <c r="I37" s="173">
        <f aca="true" t="shared" si="1" ref="I37:I57">SUM(C37:H37)</f>
        <v>3</v>
      </c>
    </row>
    <row r="38" spans="1:9" ht="13.5" customHeight="1">
      <c r="A38" s="11">
        <v>34</v>
      </c>
      <c r="B38" s="171" t="s">
        <v>256</v>
      </c>
      <c r="C38" s="172">
        <v>0</v>
      </c>
      <c r="D38" s="172">
        <v>1</v>
      </c>
      <c r="E38" s="172">
        <v>1</v>
      </c>
      <c r="F38" s="172">
        <v>1</v>
      </c>
      <c r="G38" s="172">
        <v>0</v>
      </c>
      <c r="H38" s="172">
        <v>0</v>
      </c>
      <c r="I38" s="173">
        <f t="shared" si="1"/>
        <v>3</v>
      </c>
    </row>
    <row r="39" spans="1:9" ht="13.5" customHeight="1">
      <c r="A39" s="11">
        <v>35</v>
      </c>
      <c r="B39" s="171" t="s">
        <v>261</v>
      </c>
      <c r="C39" s="172">
        <v>0</v>
      </c>
      <c r="D39" s="172">
        <v>1</v>
      </c>
      <c r="E39" s="172">
        <v>1</v>
      </c>
      <c r="F39" s="172">
        <v>1</v>
      </c>
      <c r="G39" s="172">
        <v>0</v>
      </c>
      <c r="H39" s="172">
        <v>0</v>
      </c>
      <c r="I39" s="173">
        <f t="shared" si="1"/>
        <v>3</v>
      </c>
    </row>
    <row r="40" spans="1:9" ht="13.5" customHeight="1">
      <c r="A40" s="11">
        <v>36</v>
      </c>
      <c r="B40" s="171" t="s">
        <v>263</v>
      </c>
      <c r="C40" s="172">
        <v>0</v>
      </c>
      <c r="D40" s="172">
        <v>1</v>
      </c>
      <c r="E40" s="172">
        <v>1</v>
      </c>
      <c r="F40" s="172">
        <v>1</v>
      </c>
      <c r="G40" s="172">
        <v>0</v>
      </c>
      <c r="H40" s="172">
        <v>0</v>
      </c>
      <c r="I40" s="173">
        <f t="shared" si="1"/>
        <v>3</v>
      </c>
    </row>
    <row r="41" spans="1:9" ht="13.5" customHeight="1">
      <c r="A41" s="11">
        <v>37</v>
      </c>
      <c r="B41" s="171" t="s">
        <v>264</v>
      </c>
      <c r="C41" s="172">
        <v>0</v>
      </c>
      <c r="D41" s="172">
        <v>1</v>
      </c>
      <c r="E41" s="172">
        <v>1</v>
      </c>
      <c r="F41" s="172">
        <v>1</v>
      </c>
      <c r="G41" s="172">
        <v>0</v>
      </c>
      <c r="H41" s="172">
        <v>0</v>
      </c>
      <c r="I41" s="173">
        <f t="shared" si="1"/>
        <v>3</v>
      </c>
    </row>
    <row r="42" spans="1:9" ht="13.5" customHeight="1">
      <c r="A42" s="11">
        <v>38</v>
      </c>
      <c r="B42" s="171" t="s">
        <v>266</v>
      </c>
      <c r="C42" s="172">
        <v>0</v>
      </c>
      <c r="D42" s="172">
        <v>1</v>
      </c>
      <c r="E42" s="172">
        <v>1</v>
      </c>
      <c r="F42" s="172">
        <v>1</v>
      </c>
      <c r="G42" s="172">
        <v>0</v>
      </c>
      <c r="H42" s="172">
        <v>0</v>
      </c>
      <c r="I42" s="173">
        <f t="shared" si="1"/>
        <v>3</v>
      </c>
    </row>
    <row r="43" spans="1:9" ht="13.5" customHeight="1">
      <c r="A43" s="11">
        <v>39</v>
      </c>
      <c r="B43" s="171" t="s">
        <v>274</v>
      </c>
      <c r="C43" s="172">
        <v>0</v>
      </c>
      <c r="D43" s="172">
        <v>1</v>
      </c>
      <c r="E43" s="172">
        <v>1</v>
      </c>
      <c r="F43" s="172">
        <v>1</v>
      </c>
      <c r="G43" s="172">
        <v>0</v>
      </c>
      <c r="H43" s="172">
        <v>0</v>
      </c>
      <c r="I43" s="173">
        <f t="shared" si="1"/>
        <v>3</v>
      </c>
    </row>
    <row r="44" spans="1:9" ht="13.5" customHeight="1">
      <c r="A44" s="11">
        <v>40</v>
      </c>
      <c r="B44" s="171" t="s">
        <v>277</v>
      </c>
      <c r="C44" s="172">
        <v>0</v>
      </c>
      <c r="D44" s="172">
        <v>1</v>
      </c>
      <c r="E44" s="172">
        <v>1</v>
      </c>
      <c r="F44" s="172">
        <v>1</v>
      </c>
      <c r="G44" s="172">
        <v>0</v>
      </c>
      <c r="H44" s="172">
        <v>0</v>
      </c>
      <c r="I44" s="173">
        <f t="shared" si="1"/>
        <v>3</v>
      </c>
    </row>
    <row r="45" spans="1:9" ht="13.5" customHeight="1">
      <c r="A45" s="11">
        <v>41</v>
      </c>
      <c r="B45" s="171" t="s">
        <v>281</v>
      </c>
      <c r="C45" s="172">
        <v>0</v>
      </c>
      <c r="D45" s="172">
        <v>1</v>
      </c>
      <c r="E45" s="172">
        <v>1</v>
      </c>
      <c r="F45" s="172">
        <v>1</v>
      </c>
      <c r="G45" s="172">
        <v>0</v>
      </c>
      <c r="H45" s="172">
        <v>0</v>
      </c>
      <c r="I45" s="173">
        <f t="shared" si="1"/>
        <v>3</v>
      </c>
    </row>
    <row r="46" spans="1:9" ht="13.5" customHeight="1">
      <c r="A46" s="11">
        <v>42</v>
      </c>
      <c r="B46" s="171" t="s">
        <v>286</v>
      </c>
      <c r="C46" s="172">
        <v>0</v>
      </c>
      <c r="D46" s="172">
        <v>1</v>
      </c>
      <c r="E46" s="172">
        <v>1</v>
      </c>
      <c r="F46" s="172">
        <v>1</v>
      </c>
      <c r="G46" s="172">
        <v>0</v>
      </c>
      <c r="H46" s="172">
        <v>0</v>
      </c>
      <c r="I46" s="173">
        <f t="shared" si="1"/>
        <v>3</v>
      </c>
    </row>
    <row r="47" spans="1:9" ht="13.5" customHeight="1">
      <c r="A47" s="11">
        <v>43</v>
      </c>
      <c r="B47" s="171" t="s">
        <v>291</v>
      </c>
      <c r="C47" s="172">
        <v>0</v>
      </c>
      <c r="D47" s="172">
        <v>1</v>
      </c>
      <c r="E47" s="172">
        <v>1</v>
      </c>
      <c r="F47" s="172">
        <v>1</v>
      </c>
      <c r="G47" s="172">
        <v>0</v>
      </c>
      <c r="H47" s="172">
        <v>0</v>
      </c>
      <c r="I47" s="173">
        <f t="shared" si="1"/>
        <v>3</v>
      </c>
    </row>
    <row r="48" spans="1:9" ht="13.5" customHeight="1">
      <c r="A48" s="11">
        <v>44</v>
      </c>
      <c r="B48" s="171" t="s">
        <v>244</v>
      </c>
      <c r="C48" s="172">
        <v>1</v>
      </c>
      <c r="D48" s="172">
        <v>0</v>
      </c>
      <c r="E48" s="172">
        <v>0</v>
      </c>
      <c r="F48" s="172">
        <v>1</v>
      </c>
      <c r="G48" s="172">
        <v>0</v>
      </c>
      <c r="H48" s="172">
        <v>0</v>
      </c>
      <c r="I48" s="173">
        <f t="shared" si="1"/>
        <v>2</v>
      </c>
    </row>
    <row r="49" spans="1:9" ht="13.5" customHeight="1">
      <c r="A49" s="11">
        <v>45</v>
      </c>
      <c r="B49" s="171" t="s">
        <v>278</v>
      </c>
      <c r="C49" s="172">
        <v>0</v>
      </c>
      <c r="D49" s="172">
        <v>1</v>
      </c>
      <c r="E49" s="172">
        <v>1</v>
      </c>
      <c r="F49" s="172">
        <v>0</v>
      </c>
      <c r="G49" s="172">
        <v>0</v>
      </c>
      <c r="H49" s="172">
        <v>0</v>
      </c>
      <c r="I49" s="173">
        <f t="shared" si="1"/>
        <v>2</v>
      </c>
    </row>
    <row r="50" spans="1:9" ht="13.5" customHeight="1">
      <c r="A50" s="11">
        <v>46</v>
      </c>
      <c r="B50" s="171" t="s">
        <v>282</v>
      </c>
      <c r="C50" s="172">
        <v>0</v>
      </c>
      <c r="D50" s="172">
        <v>0</v>
      </c>
      <c r="E50" s="172">
        <v>0</v>
      </c>
      <c r="F50" s="172">
        <v>1</v>
      </c>
      <c r="G50" s="172">
        <v>0</v>
      </c>
      <c r="H50" s="172">
        <v>0</v>
      </c>
      <c r="I50" s="173">
        <f t="shared" si="1"/>
        <v>1</v>
      </c>
    </row>
    <row r="51" spans="1:9" ht="13.5" customHeight="1">
      <c r="A51" s="11">
        <v>47</v>
      </c>
      <c r="B51" s="171" t="s">
        <v>285</v>
      </c>
      <c r="C51" s="172">
        <v>1</v>
      </c>
      <c r="D51" s="172">
        <v>0</v>
      </c>
      <c r="E51" s="172">
        <v>0</v>
      </c>
      <c r="F51" s="172">
        <v>0</v>
      </c>
      <c r="G51" s="172">
        <v>0</v>
      </c>
      <c r="H51" s="172">
        <v>0</v>
      </c>
      <c r="I51" s="173">
        <f t="shared" si="1"/>
        <v>1</v>
      </c>
    </row>
    <row r="52" spans="1:9" ht="13.5" customHeight="1">
      <c r="A52" s="11">
        <v>48</v>
      </c>
      <c r="B52" s="171" t="s">
        <v>288</v>
      </c>
      <c r="C52" s="172">
        <v>1</v>
      </c>
      <c r="D52" s="172">
        <v>0</v>
      </c>
      <c r="E52" s="172">
        <v>0</v>
      </c>
      <c r="F52" s="172">
        <v>0</v>
      </c>
      <c r="G52" s="172">
        <v>0</v>
      </c>
      <c r="H52" s="172">
        <v>0</v>
      </c>
      <c r="I52" s="173">
        <f t="shared" si="1"/>
        <v>1</v>
      </c>
    </row>
    <row r="53" spans="1:9" ht="13.5" customHeight="1">
      <c r="A53" s="11">
        <v>49</v>
      </c>
      <c r="B53" s="171" t="s">
        <v>289</v>
      </c>
      <c r="C53" s="172">
        <v>1</v>
      </c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3">
        <f t="shared" si="1"/>
        <v>1</v>
      </c>
    </row>
    <row r="54" spans="1:9" ht="13.5" customHeight="1">
      <c r="A54" s="11">
        <v>50</v>
      </c>
      <c r="B54" s="171" t="s">
        <v>290</v>
      </c>
      <c r="C54" s="172">
        <v>0</v>
      </c>
      <c r="D54" s="172">
        <v>0</v>
      </c>
      <c r="E54" s="172">
        <v>0</v>
      </c>
      <c r="F54" s="172">
        <v>0</v>
      </c>
      <c r="G54" s="172">
        <v>1</v>
      </c>
      <c r="H54" s="172">
        <v>0</v>
      </c>
      <c r="I54" s="173">
        <f t="shared" si="1"/>
        <v>1</v>
      </c>
    </row>
    <row r="55" spans="1:9" ht="13.5" customHeight="1">
      <c r="A55" s="11">
        <v>51</v>
      </c>
      <c r="B55" s="171" t="s">
        <v>292</v>
      </c>
      <c r="C55" s="172">
        <v>1</v>
      </c>
      <c r="D55" s="172">
        <v>0</v>
      </c>
      <c r="E55" s="172">
        <v>0</v>
      </c>
      <c r="F55" s="172">
        <v>0</v>
      </c>
      <c r="G55" s="172">
        <v>0</v>
      </c>
      <c r="H55" s="172">
        <v>0</v>
      </c>
      <c r="I55" s="173">
        <f t="shared" si="1"/>
        <v>1</v>
      </c>
    </row>
    <row r="56" spans="1:9" ht="13.5" customHeight="1" thickBot="1">
      <c r="A56" s="12">
        <v>52</v>
      </c>
      <c r="B56" s="174" t="s">
        <v>294</v>
      </c>
      <c r="C56" s="175">
        <v>0</v>
      </c>
      <c r="D56" s="175">
        <v>0</v>
      </c>
      <c r="E56" s="175">
        <v>0</v>
      </c>
      <c r="F56" s="175">
        <v>0</v>
      </c>
      <c r="G56" s="175">
        <v>0</v>
      </c>
      <c r="H56" s="175">
        <v>1</v>
      </c>
      <c r="I56" s="176">
        <f t="shared" si="1"/>
        <v>1</v>
      </c>
    </row>
    <row r="57" spans="1:9" ht="13.5" customHeight="1" thickBot="1">
      <c r="A57" s="289" t="s">
        <v>0</v>
      </c>
      <c r="B57" s="289"/>
      <c r="C57" s="167">
        <f aca="true" t="shared" si="2" ref="C57:H57">SUM(C5:C56)</f>
        <v>35</v>
      </c>
      <c r="D57" s="167">
        <f t="shared" si="2"/>
        <v>44</v>
      </c>
      <c r="E57" s="167">
        <f t="shared" si="2"/>
        <v>44</v>
      </c>
      <c r="F57" s="167">
        <f t="shared" si="2"/>
        <v>45</v>
      </c>
      <c r="G57" s="167">
        <f t="shared" si="2"/>
        <v>11</v>
      </c>
      <c r="H57" s="167">
        <f t="shared" si="2"/>
        <v>1</v>
      </c>
      <c r="I57" s="165">
        <f t="shared" si="1"/>
        <v>180</v>
      </c>
    </row>
    <row r="58" ht="12.75">
      <c r="A58" s="13" t="s">
        <v>36</v>
      </c>
    </row>
    <row r="63" ht="12.75">
      <c r="E63" s="219"/>
    </row>
    <row r="64" ht="12.75">
      <c r="E64" s="219"/>
    </row>
    <row r="65" ht="12.75">
      <c r="E65" s="219"/>
    </row>
    <row r="66" ht="12.75">
      <c r="E66" s="219"/>
    </row>
    <row r="67" ht="12.75">
      <c r="E67" s="219"/>
    </row>
    <row r="68" ht="12.75">
      <c r="E68" s="219"/>
    </row>
    <row r="69" ht="12.75">
      <c r="E69" s="220"/>
    </row>
  </sheetData>
  <sheetProtection/>
  <mergeCells count="2">
    <mergeCell ref="A57:B57"/>
    <mergeCell ref="A3:I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3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7.28125" style="13" customWidth="1"/>
    <col min="2" max="4" width="9.8515625" style="13" bestFit="1" customWidth="1"/>
    <col min="5" max="5" width="10.8515625" style="13" bestFit="1" customWidth="1"/>
    <col min="6" max="8" width="10.57421875" style="13" bestFit="1" customWidth="1"/>
    <col min="9" max="9" width="12.00390625" style="13" bestFit="1" customWidth="1"/>
    <col min="10" max="10" width="11.7109375" style="13" bestFit="1" customWidth="1"/>
    <col min="11" max="11" width="12.00390625" style="13" bestFit="1" customWidth="1"/>
    <col min="12" max="12" width="10.00390625" style="13" bestFit="1" customWidth="1"/>
    <col min="13" max="16384" width="9.140625" style="13" customWidth="1"/>
  </cols>
  <sheetData>
    <row r="1" ht="19.5" customHeight="1">
      <c r="A1" s="42" t="s">
        <v>503</v>
      </c>
    </row>
    <row r="2" ht="6.75" customHeight="1" thickBot="1"/>
    <row r="3" spans="2:12" ht="13.5" customHeight="1" thickBot="1">
      <c r="B3" s="8">
        <v>2001</v>
      </c>
      <c r="C3" s="8">
        <v>2002</v>
      </c>
      <c r="D3" s="8">
        <v>2003</v>
      </c>
      <c r="E3" s="8">
        <v>2004</v>
      </c>
      <c r="F3" s="8">
        <v>2005</v>
      </c>
      <c r="G3" s="8">
        <v>2006</v>
      </c>
      <c r="H3" s="8">
        <v>2007</v>
      </c>
      <c r="I3" s="8">
        <v>2008</v>
      </c>
      <c r="J3" s="8">
        <v>2009</v>
      </c>
      <c r="K3" s="8">
        <v>2010</v>
      </c>
      <c r="L3" s="8">
        <v>2011</v>
      </c>
    </row>
    <row r="4" spans="1:12" ht="15" customHeight="1">
      <c r="A4" s="29" t="s">
        <v>37</v>
      </c>
      <c r="B4" s="35">
        <v>409420000</v>
      </c>
      <c r="C4" s="35">
        <v>455678000</v>
      </c>
      <c r="D4" s="35">
        <v>516309000</v>
      </c>
      <c r="E4" s="35">
        <v>582782000</v>
      </c>
      <c r="F4" s="35">
        <v>629775000</v>
      </c>
      <c r="G4" s="35">
        <v>661823000</v>
      </c>
      <c r="H4" s="35">
        <v>776255000</v>
      </c>
      <c r="I4" s="25">
        <v>898785236</v>
      </c>
      <c r="J4" s="25">
        <v>1024174650</v>
      </c>
      <c r="K4" s="25">
        <v>1151822519</v>
      </c>
      <c r="L4" s="350">
        <v>1249656173</v>
      </c>
    </row>
    <row r="5" spans="1:12" ht="15" customHeight="1">
      <c r="A5" s="30" t="s">
        <v>38</v>
      </c>
      <c r="B5" s="36">
        <v>226265000</v>
      </c>
      <c r="C5" s="36">
        <v>194270000</v>
      </c>
      <c r="D5" s="36">
        <v>217952000</v>
      </c>
      <c r="E5" s="36">
        <v>246026000</v>
      </c>
      <c r="F5" s="36">
        <v>261663000</v>
      </c>
      <c r="G5" s="36">
        <v>247388000</v>
      </c>
      <c r="H5" s="36">
        <v>320136000</v>
      </c>
      <c r="I5" s="26">
        <v>373262266</v>
      </c>
      <c r="J5" s="26">
        <v>492844441</v>
      </c>
      <c r="K5" s="26">
        <v>503553266</v>
      </c>
      <c r="L5" s="328">
        <v>608412856</v>
      </c>
    </row>
    <row r="6" spans="1:12" ht="15" customHeight="1">
      <c r="A6" s="30" t="s">
        <v>39</v>
      </c>
      <c r="B6" s="36">
        <v>113266000</v>
      </c>
      <c r="C6" s="36">
        <v>129326000</v>
      </c>
      <c r="D6" s="36">
        <v>137417000</v>
      </c>
      <c r="E6" s="36">
        <v>130877000</v>
      </c>
      <c r="F6" s="36">
        <v>141831000</v>
      </c>
      <c r="G6" s="36">
        <v>141708000</v>
      </c>
      <c r="H6" s="36">
        <v>145744000</v>
      </c>
      <c r="I6" s="26">
        <v>170418541</v>
      </c>
      <c r="J6" s="26">
        <v>183037158</v>
      </c>
      <c r="K6" s="26">
        <v>216673374</v>
      </c>
      <c r="L6" s="328">
        <v>233534563</v>
      </c>
    </row>
    <row r="7" spans="1:12" ht="15" customHeight="1" thickBot="1">
      <c r="A7" s="31" t="s">
        <v>40</v>
      </c>
      <c r="B7" s="37">
        <v>19602000</v>
      </c>
      <c r="C7" s="37">
        <v>25189000</v>
      </c>
      <c r="D7" s="37">
        <v>25451000</v>
      </c>
      <c r="E7" s="37">
        <v>6862000</v>
      </c>
      <c r="F7" s="37">
        <v>33208000</v>
      </c>
      <c r="G7" s="37">
        <v>51215000</v>
      </c>
      <c r="H7" s="37">
        <v>47220000</v>
      </c>
      <c r="I7" s="27">
        <v>36122691</v>
      </c>
      <c r="J7" s="27">
        <v>75095412</v>
      </c>
      <c r="K7" s="27">
        <v>88713975</v>
      </c>
      <c r="L7" s="351">
        <v>112337136</v>
      </c>
    </row>
    <row r="8" spans="1:12" ht="15" customHeight="1" thickBot="1">
      <c r="A8" s="313"/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 ht="15" customHeight="1">
      <c r="A9" s="9" t="s">
        <v>41</v>
      </c>
      <c r="B9" s="18">
        <v>312131000</v>
      </c>
      <c r="C9" s="18">
        <v>331631000</v>
      </c>
      <c r="D9" s="18">
        <v>380424000</v>
      </c>
      <c r="E9" s="18">
        <v>408466000</v>
      </c>
      <c r="F9" s="18">
        <v>441919000</v>
      </c>
      <c r="G9" s="18">
        <v>459283000</v>
      </c>
      <c r="H9" s="18">
        <v>503330000</v>
      </c>
      <c r="I9" s="21">
        <v>614757819</v>
      </c>
      <c r="J9" s="21">
        <v>728306012</v>
      </c>
      <c r="K9" s="21">
        <v>8157890657</v>
      </c>
      <c r="L9" s="352">
        <v>885330474</v>
      </c>
    </row>
    <row r="10" spans="1:12" ht="15" customHeight="1">
      <c r="A10" s="10" t="s">
        <v>42</v>
      </c>
      <c r="B10" s="28">
        <v>201063000</v>
      </c>
      <c r="C10" s="28">
        <v>168209000</v>
      </c>
      <c r="D10" s="28">
        <v>184794000</v>
      </c>
      <c r="E10" s="28">
        <v>208162000</v>
      </c>
      <c r="F10" s="28">
        <v>224585000</v>
      </c>
      <c r="G10" s="28">
        <v>212931000</v>
      </c>
      <c r="H10" s="28">
        <v>260312000</v>
      </c>
      <c r="I10" s="22">
        <v>299002228</v>
      </c>
      <c r="J10" s="22">
        <v>355067501</v>
      </c>
      <c r="K10" s="22">
        <v>426693867</v>
      </c>
      <c r="L10" s="153">
        <v>493302503</v>
      </c>
    </row>
    <row r="11" spans="1:12" ht="15" customHeight="1" thickBot="1">
      <c r="A11" s="17" t="s">
        <v>43</v>
      </c>
      <c r="B11" s="19">
        <v>90308000</v>
      </c>
      <c r="C11" s="19">
        <v>104640000</v>
      </c>
      <c r="D11" s="19">
        <v>115000000</v>
      </c>
      <c r="E11" s="19">
        <v>113290000</v>
      </c>
      <c r="F11" s="19">
        <v>120287000</v>
      </c>
      <c r="G11" s="19">
        <v>112160000</v>
      </c>
      <c r="H11" s="19">
        <v>112712000</v>
      </c>
      <c r="I11" s="23">
        <v>133666684</v>
      </c>
      <c r="J11" s="23">
        <v>142211846</v>
      </c>
      <c r="K11" s="23">
        <v>162154018</v>
      </c>
      <c r="L11" s="353">
        <v>179396787</v>
      </c>
    </row>
    <row r="12" spans="1:12" ht="15" customHeight="1" thickBot="1">
      <c r="A12" s="313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</row>
    <row r="13" spans="1:12" ht="15" customHeight="1">
      <c r="A13" s="9" t="s">
        <v>44</v>
      </c>
      <c r="B13" s="18">
        <v>97289000</v>
      </c>
      <c r="C13" s="18">
        <v>124047000</v>
      </c>
      <c r="D13" s="18">
        <v>135885000</v>
      </c>
      <c r="E13" s="18">
        <v>174316000</v>
      </c>
      <c r="F13" s="18">
        <v>187856000</v>
      </c>
      <c r="G13" s="18">
        <v>202540000</v>
      </c>
      <c r="H13" s="18">
        <v>272925000</v>
      </c>
      <c r="I13" s="21">
        <v>284027416</v>
      </c>
      <c r="J13" s="21">
        <v>295868637</v>
      </c>
      <c r="K13" s="21">
        <v>336041862</v>
      </c>
      <c r="L13" s="352">
        <v>364325699</v>
      </c>
    </row>
    <row r="14" spans="1:12" ht="15" customHeight="1">
      <c r="A14" s="10" t="s">
        <v>45</v>
      </c>
      <c r="B14" s="28">
        <v>25202000</v>
      </c>
      <c r="C14" s="28">
        <v>26061000</v>
      </c>
      <c r="D14" s="28">
        <v>33158000</v>
      </c>
      <c r="E14" s="28">
        <v>37864000</v>
      </c>
      <c r="F14" s="28">
        <v>37078000</v>
      </c>
      <c r="G14" s="28">
        <v>34457000</v>
      </c>
      <c r="H14" s="28">
        <v>59824000</v>
      </c>
      <c r="I14" s="22">
        <v>74260038</v>
      </c>
      <c r="J14" s="22">
        <v>106171295</v>
      </c>
      <c r="K14" s="22">
        <v>76859399</v>
      </c>
      <c r="L14" s="153">
        <v>115110353</v>
      </c>
    </row>
    <row r="15" spans="1:12" ht="15" customHeight="1" thickBot="1">
      <c r="A15" s="17" t="s">
        <v>46</v>
      </c>
      <c r="B15" s="19">
        <v>22958000</v>
      </c>
      <c r="C15" s="19">
        <v>24686000</v>
      </c>
      <c r="D15" s="19">
        <v>22417000</v>
      </c>
      <c r="E15" s="19">
        <v>17587000</v>
      </c>
      <c r="F15" s="19">
        <v>21544000</v>
      </c>
      <c r="G15" s="19">
        <v>29548000</v>
      </c>
      <c r="H15" s="19">
        <v>33032000</v>
      </c>
      <c r="I15" s="23">
        <v>36751857</v>
      </c>
      <c r="J15" s="23">
        <v>40825311</v>
      </c>
      <c r="K15" s="23">
        <v>54519356</v>
      </c>
      <c r="L15" s="353">
        <v>54137776</v>
      </c>
    </row>
    <row r="16" spans="1:11" ht="15" customHeight="1" thickBot="1">
      <c r="A16" s="291"/>
      <c r="B16" s="291"/>
      <c r="C16" s="291"/>
      <c r="D16" s="291"/>
      <c r="E16" s="291"/>
      <c r="F16" s="291"/>
      <c r="G16" s="291"/>
      <c r="H16" s="291"/>
      <c r="I16" s="291"/>
      <c r="J16" s="291"/>
      <c r="K16" s="291"/>
    </row>
    <row r="17" spans="1:12" ht="15" customHeight="1" thickBot="1">
      <c r="A17" s="16" t="s">
        <v>47</v>
      </c>
      <c r="B17" s="20">
        <v>795534000</v>
      </c>
      <c r="C17" s="20">
        <v>838887000</v>
      </c>
      <c r="D17" s="20">
        <v>998605000</v>
      </c>
      <c r="E17" s="20">
        <v>1246345000</v>
      </c>
      <c r="F17" s="20">
        <v>1413920000</v>
      </c>
      <c r="G17" s="20">
        <v>1555184000</v>
      </c>
      <c r="H17" s="20">
        <v>1901581000</v>
      </c>
      <c r="I17" s="24">
        <v>2158475255</v>
      </c>
      <c r="J17" s="24">
        <v>2685607180</v>
      </c>
      <c r="K17" s="24">
        <v>3079995514</v>
      </c>
      <c r="L17" s="320">
        <v>3385155574</v>
      </c>
    </row>
    <row r="18" spans="1:12" ht="15" customHeight="1" thickBo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</row>
    <row r="19" spans="1:12" ht="15" customHeight="1">
      <c r="A19" s="9" t="s">
        <v>52</v>
      </c>
      <c r="B19" s="18">
        <v>249435000</v>
      </c>
      <c r="C19" s="18">
        <v>302925000</v>
      </c>
      <c r="D19" s="18">
        <v>393934000</v>
      </c>
      <c r="E19" s="18">
        <v>589284000</v>
      </c>
      <c r="F19" s="18">
        <v>678479000</v>
      </c>
      <c r="G19" s="18">
        <v>789431000</v>
      </c>
      <c r="H19" s="18">
        <v>1019064000</v>
      </c>
      <c r="I19" s="21">
        <v>1150995607</v>
      </c>
      <c r="J19" s="21">
        <v>1424176585</v>
      </c>
      <c r="K19" s="21">
        <v>1694700458</v>
      </c>
      <c r="L19" s="352">
        <v>1890206608</v>
      </c>
    </row>
    <row r="20" spans="1:12" ht="15" customHeight="1" thickBot="1">
      <c r="A20" s="39" t="s">
        <v>53</v>
      </c>
      <c r="B20" s="40">
        <v>59579000</v>
      </c>
      <c r="C20" s="40">
        <v>65286000</v>
      </c>
      <c r="D20" s="40">
        <v>72800000</v>
      </c>
      <c r="E20" s="40">
        <v>87095000</v>
      </c>
      <c r="F20" s="40">
        <v>93687000</v>
      </c>
      <c r="G20" s="40">
        <v>124025000</v>
      </c>
      <c r="H20" s="40">
        <v>134305000</v>
      </c>
      <c r="I20" s="41">
        <v>176867936</v>
      </c>
      <c r="J20" s="41">
        <v>220898367</v>
      </c>
      <c r="K20" s="41">
        <v>270484866</v>
      </c>
      <c r="L20" s="154">
        <v>289650147</v>
      </c>
    </row>
    <row r="21" spans="1:12" ht="15" customHeight="1" thickBot="1">
      <c r="A21" s="16" t="s">
        <v>48</v>
      </c>
      <c r="B21" s="20">
        <f aca="true" t="shared" si="0" ref="B21:H21">SUM(B19:B20)</f>
        <v>309014000</v>
      </c>
      <c r="C21" s="20">
        <f t="shared" si="0"/>
        <v>368211000</v>
      </c>
      <c r="D21" s="20">
        <f t="shared" si="0"/>
        <v>466734000</v>
      </c>
      <c r="E21" s="20">
        <f t="shared" si="0"/>
        <v>676379000</v>
      </c>
      <c r="F21" s="20">
        <f t="shared" si="0"/>
        <v>772166000</v>
      </c>
      <c r="G21" s="20">
        <f t="shared" si="0"/>
        <v>913456000</v>
      </c>
      <c r="H21" s="20">
        <f t="shared" si="0"/>
        <v>1153369000</v>
      </c>
      <c r="I21" s="24">
        <v>1327863543</v>
      </c>
      <c r="J21" s="24">
        <v>1645074952</v>
      </c>
      <c r="K21" s="24">
        <v>1965185324</v>
      </c>
      <c r="L21" s="320">
        <v>2179856755</v>
      </c>
    </row>
    <row r="22" spans="1:12" ht="15" customHeight="1" thickBot="1">
      <c r="A22" s="313"/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</row>
    <row r="23" spans="1:12" ht="15" customHeight="1" thickBot="1">
      <c r="A23" s="16" t="s">
        <v>49</v>
      </c>
      <c r="B23" s="20">
        <v>227774000</v>
      </c>
      <c r="C23" s="20">
        <v>236188000</v>
      </c>
      <c r="D23" s="20">
        <v>268990000</v>
      </c>
      <c r="E23" s="20">
        <v>274273000</v>
      </c>
      <c r="F23" s="20">
        <v>318780000</v>
      </c>
      <c r="G23" s="20">
        <v>373196000</v>
      </c>
      <c r="H23" s="20">
        <v>448742000</v>
      </c>
      <c r="I23" s="24">
        <v>482525637</v>
      </c>
      <c r="J23" s="24">
        <v>693931476</v>
      </c>
      <c r="K23" s="24">
        <v>730051325</v>
      </c>
      <c r="L23" s="320">
        <v>800135501</v>
      </c>
    </row>
    <row r="24" spans="1:12" ht="15" customHeight="1" thickBot="1">
      <c r="A24" s="313"/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</row>
    <row r="25" spans="1:12" ht="15" customHeight="1" thickBot="1">
      <c r="A25" s="16" t="s">
        <v>54</v>
      </c>
      <c r="B25" s="20">
        <v>158100000</v>
      </c>
      <c r="C25" s="20">
        <v>161319000</v>
      </c>
      <c r="D25" s="20">
        <v>184739000</v>
      </c>
      <c r="E25" s="20">
        <v>193588000</v>
      </c>
      <c r="F25" s="20">
        <v>214492000</v>
      </c>
      <c r="G25" s="20">
        <v>225755000</v>
      </c>
      <c r="H25" s="20">
        <v>253739000</v>
      </c>
      <c r="I25" s="24">
        <v>311566417</v>
      </c>
      <c r="J25" s="24">
        <v>349791566</v>
      </c>
      <c r="K25" s="24">
        <v>394051325</v>
      </c>
      <c r="L25" s="320">
        <v>381469247</v>
      </c>
    </row>
    <row r="26" spans="1:12" ht="15" customHeight="1" thickBot="1">
      <c r="A26" s="313"/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</row>
    <row r="27" spans="1:12" ht="15" customHeight="1">
      <c r="A27" s="9" t="s">
        <v>55</v>
      </c>
      <c r="B27" s="18">
        <v>3</v>
      </c>
      <c r="C27" s="18">
        <v>5</v>
      </c>
      <c r="D27" s="18">
        <v>5</v>
      </c>
      <c r="E27" s="18">
        <v>5</v>
      </c>
      <c r="F27" s="18">
        <v>5</v>
      </c>
      <c r="G27" s="18">
        <v>5</v>
      </c>
      <c r="H27" s="18">
        <v>5</v>
      </c>
      <c r="I27" s="21">
        <v>5</v>
      </c>
      <c r="J27" s="21">
        <v>5</v>
      </c>
      <c r="K27" s="21">
        <v>5</v>
      </c>
      <c r="L27" s="354">
        <v>5</v>
      </c>
    </row>
    <row r="28" spans="1:12" ht="15" customHeight="1">
      <c r="A28" s="10" t="s">
        <v>56</v>
      </c>
      <c r="B28" s="28">
        <v>18</v>
      </c>
      <c r="C28" s="28">
        <v>19</v>
      </c>
      <c r="D28" s="28">
        <v>18</v>
      </c>
      <c r="E28" s="28">
        <v>18</v>
      </c>
      <c r="F28" s="28">
        <v>18</v>
      </c>
      <c r="G28" s="28">
        <v>18</v>
      </c>
      <c r="H28" s="28">
        <v>18</v>
      </c>
      <c r="I28" s="22">
        <v>18</v>
      </c>
      <c r="J28" s="22">
        <v>18</v>
      </c>
      <c r="K28" s="22">
        <v>16</v>
      </c>
      <c r="L28" s="208">
        <v>16</v>
      </c>
    </row>
    <row r="29" spans="1:12" ht="15" customHeight="1" thickBot="1">
      <c r="A29" s="39" t="s">
        <v>50</v>
      </c>
      <c r="B29" s="40">
        <v>40</v>
      </c>
      <c r="C29" s="40">
        <v>35</v>
      </c>
      <c r="D29" s="40">
        <v>34</v>
      </c>
      <c r="E29" s="40">
        <v>33</v>
      </c>
      <c r="F29" s="40">
        <v>32</v>
      </c>
      <c r="G29" s="40">
        <v>31</v>
      </c>
      <c r="H29" s="40">
        <v>31</v>
      </c>
      <c r="I29" s="41">
        <v>31</v>
      </c>
      <c r="J29" s="41">
        <v>31</v>
      </c>
      <c r="K29" s="41">
        <v>31</v>
      </c>
      <c r="L29" s="215">
        <v>31</v>
      </c>
    </row>
    <row r="30" spans="1:12" ht="15" customHeight="1" thickBot="1">
      <c r="A30" s="16" t="s">
        <v>51</v>
      </c>
      <c r="B30" s="20">
        <f aca="true" t="shared" si="1" ref="B30:H30">SUM(B27:B29)</f>
        <v>61</v>
      </c>
      <c r="C30" s="20">
        <f t="shared" si="1"/>
        <v>59</v>
      </c>
      <c r="D30" s="20">
        <f t="shared" si="1"/>
        <v>57</v>
      </c>
      <c r="E30" s="20">
        <f t="shared" si="1"/>
        <v>56</v>
      </c>
      <c r="F30" s="20">
        <f t="shared" si="1"/>
        <v>55</v>
      </c>
      <c r="G30" s="20">
        <f t="shared" si="1"/>
        <v>54</v>
      </c>
      <c r="H30" s="20">
        <f t="shared" si="1"/>
        <v>54</v>
      </c>
      <c r="I30" s="24">
        <v>54</v>
      </c>
      <c r="J30" s="24">
        <v>54</v>
      </c>
      <c r="K30" s="24">
        <v>52</v>
      </c>
      <c r="L30" s="321">
        <v>52</v>
      </c>
    </row>
    <row r="31" ht="13.5" customHeight="1">
      <c r="A31" s="13" t="s">
        <v>36</v>
      </c>
    </row>
  </sheetData>
  <sheetProtection/>
  <mergeCells count="7">
    <mergeCell ref="A22:L22"/>
    <mergeCell ref="A24:L24"/>
    <mergeCell ref="A26:L26"/>
    <mergeCell ref="A16:K16"/>
    <mergeCell ref="A8:L8"/>
    <mergeCell ref="A12:L12"/>
    <mergeCell ref="A18:L1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S84"/>
  <sheetViews>
    <sheetView zoomScale="110" zoomScaleNormal="110" zoomScalePageLayoutView="0" workbookViewId="0" topLeftCell="G1">
      <selection activeCell="A67" sqref="A67:R67"/>
    </sheetView>
  </sheetViews>
  <sheetFormatPr defaultColWidth="9.140625" defaultRowHeight="12.75"/>
  <cols>
    <col min="1" max="3" width="9.140625" style="7" customWidth="1"/>
    <col min="4" max="4" width="11.57421875" style="7" customWidth="1"/>
    <col min="5" max="5" width="9.7109375" style="7" customWidth="1"/>
    <col min="6" max="6" width="10.140625" style="7" customWidth="1"/>
    <col min="7" max="7" width="11.7109375" style="7" customWidth="1"/>
    <col min="8" max="8" width="9.421875" style="7" customWidth="1"/>
    <col min="9" max="9" width="13.28125" style="7" customWidth="1"/>
    <col min="10" max="10" width="14.28125" style="7" customWidth="1"/>
    <col min="11" max="11" width="13.421875" style="7" customWidth="1"/>
    <col min="12" max="12" width="10.140625" style="7" customWidth="1"/>
    <col min="13" max="13" width="9.7109375" style="7" customWidth="1"/>
    <col min="14" max="14" width="9.140625" style="7" customWidth="1"/>
    <col min="15" max="15" width="11.28125" style="7" customWidth="1"/>
    <col min="16" max="16" width="13.00390625" style="7" customWidth="1"/>
    <col min="17" max="17" width="11.421875" style="7" customWidth="1"/>
    <col min="18" max="18" width="15.421875" style="7" bestFit="1" customWidth="1"/>
    <col min="19" max="16384" width="9.140625" style="7" customWidth="1"/>
  </cols>
  <sheetData>
    <row r="1" spans="1:2" s="43" customFormat="1" ht="19.5" customHeight="1">
      <c r="A1" s="1" t="s">
        <v>367</v>
      </c>
      <c r="B1" s="7"/>
    </row>
    <row r="2" ht="6.75" customHeight="1" thickBot="1"/>
    <row r="3" spans="5:18" ht="13.5" customHeight="1" thickBot="1">
      <c r="E3" s="290">
        <v>2011</v>
      </c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4" spans="5:18" ht="13.5" customHeight="1" thickBot="1">
      <c r="E4" s="290" t="s">
        <v>100</v>
      </c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</row>
    <row r="5" spans="5:18" ht="13.5" customHeight="1" thickBot="1">
      <c r="E5" s="290" t="s">
        <v>102</v>
      </c>
      <c r="F5" s="290"/>
      <c r="G5" s="290"/>
      <c r="H5" s="8" t="s">
        <v>105</v>
      </c>
      <c r="I5" s="8" t="s">
        <v>106</v>
      </c>
      <c r="J5" s="305" t="s">
        <v>107</v>
      </c>
      <c r="K5" s="305"/>
      <c r="L5" s="305"/>
      <c r="M5" s="305"/>
      <c r="N5" s="305"/>
      <c r="O5" s="305"/>
      <c r="P5" s="305"/>
      <c r="Q5" s="8" t="s">
        <v>111</v>
      </c>
      <c r="R5" s="48" t="s">
        <v>113</v>
      </c>
    </row>
    <row r="6" spans="1:18" s="46" customFormat="1" ht="37.5" customHeight="1" thickBot="1">
      <c r="A6" s="44"/>
      <c r="B6" s="73"/>
      <c r="C6" s="7"/>
      <c r="D6" s="7"/>
      <c r="E6" s="74" t="s">
        <v>101</v>
      </c>
      <c r="F6" s="74" t="s">
        <v>103</v>
      </c>
      <c r="G6" s="74" t="s">
        <v>104</v>
      </c>
      <c r="H6" s="74" t="s">
        <v>17</v>
      </c>
      <c r="I6" s="74" t="s">
        <v>18</v>
      </c>
      <c r="J6" s="74" t="s">
        <v>108</v>
      </c>
      <c r="K6" s="74" t="s">
        <v>109</v>
      </c>
      <c r="L6" s="74" t="s">
        <v>19</v>
      </c>
      <c r="M6" s="74" t="s">
        <v>20</v>
      </c>
      <c r="N6" s="74" t="s">
        <v>110</v>
      </c>
      <c r="O6" s="74" t="s">
        <v>298</v>
      </c>
      <c r="P6" s="74" t="s">
        <v>21</v>
      </c>
      <c r="Q6" s="74" t="s">
        <v>112</v>
      </c>
      <c r="R6" s="95" t="s">
        <v>0</v>
      </c>
    </row>
    <row r="7" spans="1:18" s="49" customFormat="1" ht="12.75" customHeight="1" thickBot="1">
      <c r="A7" s="294" t="s">
        <v>57</v>
      </c>
      <c r="B7" s="294"/>
      <c r="C7" s="294"/>
      <c r="D7" s="294"/>
      <c r="E7" s="77">
        <f>E8+E12+E13+E14+E17</f>
        <v>108614449</v>
      </c>
      <c r="F7" s="77">
        <f>F8+F12+F13+F14+F17</f>
        <v>146511298</v>
      </c>
      <c r="G7" s="77">
        <f aca="true" t="shared" si="0" ref="G7:Q7">G8+G12+G13+G14+G17</f>
        <v>104073022</v>
      </c>
      <c r="H7" s="77">
        <f t="shared" si="0"/>
        <v>72623190</v>
      </c>
      <c r="I7" s="77">
        <f t="shared" si="0"/>
        <v>34730771</v>
      </c>
      <c r="J7" s="77">
        <f t="shared" si="0"/>
        <v>48169563</v>
      </c>
      <c r="K7" s="77">
        <f t="shared" si="0"/>
        <v>244748194</v>
      </c>
      <c r="L7" s="77">
        <f t="shared" si="0"/>
        <v>326911029</v>
      </c>
      <c r="M7" s="77">
        <f t="shared" si="0"/>
        <v>64947705</v>
      </c>
      <c r="N7" s="77">
        <f t="shared" si="0"/>
        <v>11975337</v>
      </c>
      <c r="O7" s="77">
        <f t="shared" si="0"/>
        <v>6881748</v>
      </c>
      <c r="P7" s="77">
        <f t="shared" si="0"/>
        <v>21662127</v>
      </c>
      <c r="Q7" s="77">
        <f t="shared" si="0"/>
        <v>4973684</v>
      </c>
      <c r="R7" s="77">
        <f>SUM(E7:Q7)</f>
        <v>1196822117</v>
      </c>
    </row>
    <row r="8" spans="1:18" s="45" customFormat="1" ht="27.75" customHeight="1">
      <c r="A8" s="62"/>
      <c r="B8" s="298" t="s">
        <v>58</v>
      </c>
      <c r="C8" s="298"/>
      <c r="D8" s="298"/>
      <c r="E8" s="96">
        <v>121670172</v>
      </c>
      <c r="F8" s="96">
        <v>148886717</v>
      </c>
      <c r="G8" s="96">
        <v>100625276</v>
      </c>
      <c r="H8" s="96">
        <v>75320387</v>
      </c>
      <c r="I8" s="96">
        <v>33481993</v>
      </c>
      <c r="J8" s="96">
        <v>52774490</v>
      </c>
      <c r="K8" s="96">
        <v>264921145</v>
      </c>
      <c r="L8" s="96">
        <v>335811768</v>
      </c>
      <c r="M8" s="96">
        <v>67084342</v>
      </c>
      <c r="N8" s="96">
        <v>11572823</v>
      </c>
      <c r="O8" s="96">
        <v>6792602</v>
      </c>
      <c r="P8" s="96">
        <v>21510777</v>
      </c>
      <c r="Q8" s="96">
        <v>4758290</v>
      </c>
      <c r="R8" s="82">
        <f aca="true" t="shared" si="1" ref="R8:R17">SUM(E8:Q8)</f>
        <v>1245210782</v>
      </c>
    </row>
    <row r="9" spans="1:18" s="46" customFormat="1" ht="12.75" customHeight="1">
      <c r="A9" s="50"/>
      <c r="B9" s="11"/>
      <c r="C9" s="292" t="s">
        <v>59</v>
      </c>
      <c r="D9" s="292"/>
      <c r="E9" s="76">
        <v>110812717</v>
      </c>
      <c r="F9" s="76">
        <v>145258907</v>
      </c>
      <c r="G9" s="76">
        <v>98116637</v>
      </c>
      <c r="H9" s="76">
        <v>55658501</v>
      </c>
      <c r="I9" s="76">
        <v>23643513</v>
      </c>
      <c r="J9" s="76">
        <v>26922782</v>
      </c>
      <c r="K9" s="76">
        <v>175775180</v>
      </c>
      <c r="L9" s="76">
        <v>259192277</v>
      </c>
      <c r="M9" s="76">
        <v>50217753</v>
      </c>
      <c r="N9" s="76">
        <v>8443217</v>
      </c>
      <c r="O9" s="76">
        <v>5194935</v>
      </c>
      <c r="P9" s="76">
        <v>15233547</v>
      </c>
      <c r="Q9" s="76">
        <v>3414275</v>
      </c>
      <c r="R9" s="83">
        <f t="shared" si="1"/>
        <v>977884241</v>
      </c>
    </row>
    <row r="10" spans="1:18" s="46" customFormat="1" ht="12.75" customHeight="1">
      <c r="A10" s="50"/>
      <c r="B10" s="11"/>
      <c r="C10" s="292" t="s">
        <v>60</v>
      </c>
      <c r="D10" s="292"/>
      <c r="E10" s="76">
        <v>3562455</v>
      </c>
      <c r="F10" s="76">
        <v>404730</v>
      </c>
      <c r="G10" s="76">
        <v>751065</v>
      </c>
      <c r="H10" s="76">
        <v>6069806</v>
      </c>
      <c r="I10" s="76">
        <v>2638246</v>
      </c>
      <c r="J10" s="76">
        <v>9623185</v>
      </c>
      <c r="K10" s="76">
        <v>38297853</v>
      </c>
      <c r="L10" s="76">
        <v>25918241</v>
      </c>
      <c r="M10" s="76">
        <v>5750535</v>
      </c>
      <c r="N10" s="76">
        <v>1121753</v>
      </c>
      <c r="O10" s="76">
        <v>483464</v>
      </c>
      <c r="P10" s="76">
        <v>1563719</v>
      </c>
      <c r="Q10" s="76">
        <v>248082</v>
      </c>
      <c r="R10" s="83">
        <f t="shared" si="1"/>
        <v>96433134</v>
      </c>
    </row>
    <row r="11" spans="1:18" s="46" customFormat="1" ht="12.75" customHeight="1">
      <c r="A11" s="50"/>
      <c r="B11" s="11"/>
      <c r="C11" s="292" t="s">
        <v>61</v>
      </c>
      <c r="D11" s="292"/>
      <c r="E11" s="76">
        <v>7295000</v>
      </c>
      <c r="F11" s="76">
        <v>3223080</v>
      </c>
      <c r="G11" s="76">
        <v>1757573</v>
      </c>
      <c r="H11" s="76">
        <v>13592080</v>
      </c>
      <c r="I11" s="76">
        <v>7200234</v>
      </c>
      <c r="J11" s="76">
        <v>16228522</v>
      </c>
      <c r="K11" s="76">
        <v>50848113</v>
      </c>
      <c r="L11" s="76">
        <v>50701250</v>
      </c>
      <c r="M11" s="76">
        <v>11116054</v>
      </c>
      <c r="N11" s="76">
        <v>2007853</v>
      </c>
      <c r="O11" s="76">
        <v>1114203</v>
      </c>
      <c r="P11" s="76">
        <v>4713511</v>
      </c>
      <c r="Q11" s="76">
        <v>1095933</v>
      </c>
      <c r="R11" s="83">
        <f t="shared" si="1"/>
        <v>170893406</v>
      </c>
    </row>
    <row r="12" spans="1:18" s="46" customFormat="1" ht="27" customHeight="1">
      <c r="A12" s="50"/>
      <c r="B12" s="292" t="s">
        <v>64</v>
      </c>
      <c r="C12" s="292"/>
      <c r="D12" s="292"/>
      <c r="E12" s="76">
        <v>-7982939</v>
      </c>
      <c r="F12" s="76">
        <v>-985630</v>
      </c>
      <c r="G12" s="76">
        <v>3841640</v>
      </c>
      <c r="H12" s="76">
        <v>-6120462</v>
      </c>
      <c r="I12" s="76">
        <v>-648140</v>
      </c>
      <c r="J12" s="76">
        <v>-4586291</v>
      </c>
      <c r="K12" s="76">
        <v>-19462225</v>
      </c>
      <c r="L12" s="76">
        <v>-13789918</v>
      </c>
      <c r="M12" s="76">
        <v>-2064072</v>
      </c>
      <c r="N12" s="76">
        <v>-360769</v>
      </c>
      <c r="O12" s="76">
        <v>-120239</v>
      </c>
      <c r="P12" s="76">
        <v>-785968</v>
      </c>
      <c r="Q12" s="76">
        <v>230960</v>
      </c>
      <c r="R12" s="83">
        <f t="shared" si="1"/>
        <v>-52834053</v>
      </c>
    </row>
    <row r="13" spans="1:18" s="46" customFormat="1" ht="12.75" customHeight="1">
      <c r="A13" s="50"/>
      <c r="B13" s="292" t="s">
        <v>62</v>
      </c>
      <c r="C13" s="292"/>
      <c r="D13" s="292"/>
      <c r="E13" s="76">
        <v>-5412086</v>
      </c>
      <c r="F13" s="76">
        <v>-1386412</v>
      </c>
      <c r="G13" s="76">
        <v>-394042</v>
      </c>
      <c r="H13" s="76">
        <v>-1359431</v>
      </c>
      <c r="I13" s="76">
        <v>-335738</v>
      </c>
      <c r="J13" s="76">
        <v>-63931</v>
      </c>
      <c r="K13" s="76">
        <v>-2899966</v>
      </c>
      <c r="L13" s="76">
        <v>-2100289</v>
      </c>
      <c r="M13" s="76">
        <v>-536986</v>
      </c>
      <c r="N13" s="76">
        <v>-157342</v>
      </c>
      <c r="O13" s="76">
        <v>-180061</v>
      </c>
      <c r="P13" s="76">
        <v>-214436</v>
      </c>
      <c r="Q13" s="76">
        <v>-15566</v>
      </c>
      <c r="R13" s="83">
        <f t="shared" si="1"/>
        <v>-15056286</v>
      </c>
    </row>
    <row r="14" spans="1:18" s="45" customFormat="1" ht="12.75" customHeight="1">
      <c r="A14" s="62"/>
      <c r="B14" s="304" t="s">
        <v>63</v>
      </c>
      <c r="C14" s="304"/>
      <c r="D14" s="304"/>
      <c r="E14" s="96">
        <v>433895</v>
      </c>
      <c r="F14" s="96">
        <v>0</v>
      </c>
      <c r="G14" s="96">
        <v>0</v>
      </c>
      <c r="H14" s="96">
        <v>4732864</v>
      </c>
      <c r="I14" s="96">
        <v>2234873</v>
      </c>
      <c r="J14" s="96">
        <v>1288</v>
      </c>
      <c r="K14" s="96">
        <v>2041779</v>
      </c>
      <c r="L14" s="96">
        <v>6972628</v>
      </c>
      <c r="M14" s="96">
        <v>440816</v>
      </c>
      <c r="N14" s="96">
        <v>920468</v>
      </c>
      <c r="O14" s="96">
        <v>390554</v>
      </c>
      <c r="P14" s="96">
        <v>1189380</v>
      </c>
      <c r="Q14" s="96">
        <v>0</v>
      </c>
      <c r="R14" s="87">
        <f t="shared" si="1"/>
        <v>19358545</v>
      </c>
    </row>
    <row r="15" spans="1:18" s="46" customFormat="1" ht="12.75" customHeight="1">
      <c r="A15" s="50"/>
      <c r="B15" s="71"/>
      <c r="C15" s="97" t="s">
        <v>114</v>
      </c>
      <c r="D15" s="71"/>
      <c r="E15" s="84">
        <v>433895</v>
      </c>
      <c r="F15" s="84">
        <v>0</v>
      </c>
      <c r="G15" s="84">
        <v>0</v>
      </c>
      <c r="H15" s="84">
        <v>1174974</v>
      </c>
      <c r="I15" s="84">
        <v>709235</v>
      </c>
      <c r="J15" s="84">
        <v>1288</v>
      </c>
      <c r="K15" s="84">
        <v>1990381</v>
      </c>
      <c r="L15" s="84">
        <v>6469363</v>
      </c>
      <c r="M15" s="84">
        <v>179637</v>
      </c>
      <c r="N15" s="84">
        <v>794679</v>
      </c>
      <c r="O15" s="84">
        <v>114117</v>
      </c>
      <c r="P15" s="84">
        <v>1077766</v>
      </c>
      <c r="Q15" s="84">
        <v>0</v>
      </c>
      <c r="R15" s="83">
        <f t="shared" si="1"/>
        <v>12945335</v>
      </c>
    </row>
    <row r="16" spans="1:18" s="46" customFormat="1" ht="12.75" customHeight="1">
      <c r="A16" s="50"/>
      <c r="B16" s="71"/>
      <c r="C16" s="97" t="s">
        <v>115</v>
      </c>
      <c r="D16" s="71"/>
      <c r="E16" s="84">
        <v>0</v>
      </c>
      <c r="F16" s="84">
        <v>0</v>
      </c>
      <c r="G16" s="84">
        <v>0</v>
      </c>
      <c r="H16" s="84">
        <v>3557890</v>
      </c>
      <c r="I16" s="84">
        <v>1525638</v>
      </c>
      <c r="J16" s="84">
        <v>0</v>
      </c>
      <c r="K16" s="84">
        <v>51398</v>
      </c>
      <c r="L16" s="84">
        <v>503265</v>
      </c>
      <c r="M16" s="84">
        <v>261179</v>
      </c>
      <c r="N16" s="84">
        <v>125789</v>
      </c>
      <c r="O16" s="84">
        <v>276437</v>
      </c>
      <c r="P16" s="84">
        <v>111614</v>
      </c>
      <c r="Q16" s="84">
        <v>0</v>
      </c>
      <c r="R16" s="87">
        <f t="shared" si="1"/>
        <v>6413210</v>
      </c>
    </row>
    <row r="17" spans="1:18" s="46" customFormat="1" ht="12.75" customHeight="1" thickBot="1">
      <c r="A17" s="50"/>
      <c r="B17" s="303" t="s">
        <v>22</v>
      </c>
      <c r="C17" s="303"/>
      <c r="D17" s="303"/>
      <c r="E17" s="84">
        <v>-94593</v>
      </c>
      <c r="F17" s="84">
        <v>-3377</v>
      </c>
      <c r="G17" s="84">
        <v>148</v>
      </c>
      <c r="H17" s="84">
        <v>49832</v>
      </c>
      <c r="I17" s="84">
        <v>-2217</v>
      </c>
      <c r="J17" s="84">
        <v>44007</v>
      </c>
      <c r="K17" s="84">
        <v>147461</v>
      </c>
      <c r="L17" s="84">
        <v>16840</v>
      </c>
      <c r="M17" s="84">
        <v>23605</v>
      </c>
      <c r="N17" s="84">
        <v>157</v>
      </c>
      <c r="O17" s="84">
        <v>-1108</v>
      </c>
      <c r="P17" s="84">
        <v>-37626</v>
      </c>
      <c r="Q17" s="84">
        <v>0</v>
      </c>
      <c r="R17" s="81">
        <f t="shared" si="1"/>
        <v>143129</v>
      </c>
    </row>
    <row r="18" spans="1:18" s="49" customFormat="1" ht="12.75" customHeight="1" thickBot="1">
      <c r="A18" s="294" t="s">
        <v>65</v>
      </c>
      <c r="B18" s="294"/>
      <c r="C18" s="294"/>
      <c r="D18" s="294"/>
      <c r="E18" s="77">
        <f>SUM(E19:E22)</f>
        <v>13764725</v>
      </c>
      <c r="F18" s="77">
        <f aca="true" t="shared" si="2" ref="F18:Q18">SUM(F19:F22)</f>
        <v>34854951</v>
      </c>
      <c r="G18" s="77">
        <f t="shared" si="2"/>
        <v>14754710</v>
      </c>
      <c r="H18" s="77">
        <f t="shared" si="2"/>
        <v>3586165</v>
      </c>
      <c r="I18" s="77">
        <f t="shared" si="2"/>
        <v>1607293</v>
      </c>
      <c r="J18" s="77">
        <f t="shared" si="2"/>
        <v>1711277</v>
      </c>
      <c r="K18" s="77">
        <f t="shared" si="2"/>
        <v>12254781</v>
      </c>
      <c r="L18" s="77">
        <f t="shared" si="2"/>
        <v>9821781</v>
      </c>
      <c r="M18" s="77">
        <f t="shared" si="2"/>
        <v>3303739</v>
      </c>
      <c r="N18" s="77">
        <f t="shared" si="2"/>
        <v>679802</v>
      </c>
      <c r="O18" s="77">
        <f t="shared" si="2"/>
        <v>350243</v>
      </c>
      <c r="P18" s="77">
        <f t="shared" si="2"/>
        <v>1191345</v>
      </c>
      <c r="Q18" s="77">
        <f t="shared" si="2"/>
        <v>151064</v>
      </c>
      <c r="R18" s="77">
        <f>SUM(E18:Q18)</f>
        <v>98031876</v>
      </c>
    </row>
    <row r="19" spans="1:18" s="46" customFormat="1" ht="12.75" customHeight="1">
      <c r="A19" s="50"/>
      <c r="B19" s="300" t="s">
        <v>66</v>
      </c>
      <c r="C19" s="300"/>
      <c r="D19" s="300"/>
      <c r="E19" s="78">
        <v>14135599</v>
      </c>
      <c r="F19" s="78">
        <v>35572504</v>
      </c>
      <c r="G19" s="78">
        <v>14315327</v>
      </c>
      <c r="H19" s="78">
        <v>3810747</v>
      </c>
      <c r="I19" s="78">
        <v>1722876</v>
      </c>
      <c r="J19" s="78">
        <v>1824862</v>
      </c>
      <c r="K19" s="78">
        <v>13159230</v>
      </c>
      <c r="L19" s="78">
        <v>10707079</v>
      </c>
      <c r="M19" s="78">
        <v>3490033</v>
      </c>
      <c r="N19" s="78">
        <v>723819</v>
      </c>
      <c r="O19" s="78">
        <v>383173</v>
      </c>
      <c r="P19" s="78">
        <v>1301214</v>
      </c>
      <c r="Q19" s="78">
        <v>155400</v>
      </c>
      <c r="R19" s="82">
        <f aca="true" t="shared" si="3" ref="R19:R38">SUM(E19:Q19)</f>
        <v>101301863</v>
      </c>
    </row>
    <row r="20" spans="1:18" s="46" customFormat="1" ht="12.75" customHeight="1">
      <c r="A20" s="50"/>
      <c r="B20" s="292" t="s">
        <v>67</v>
      </c>
      <c r="C20" s="292"/>
      <c r="D20" s="292"/>
      <c r="E20" s="76">
        <v>22988</v>
      </c>
      <c r="F20" s="76">
        <v>858924</v>
      </c>
      <c r="G20" s="76">
        <v>23716</v>
      </c>
      <c r="H20" s="76">
        <v>58121</v>
      </c>
      <c r="I20" s="76">
        <v>27033</v>
      </c>
      <c r="J20" s="76">
        <v>19744</v>
      </c>
      <c r="K20" s="76">
        <v>219148</v>
      </c>
      <c r="L20" s="76">
        <v>285223</v>
      </c>
      <c r="M20" s="76">
        <v>31012</v>
      </c>
      <c r="N20" s="76">
        <v>25575</v>
      </c>
      <c r="O20" s="76">
        <v>8483</v>
      </c>
      <c r="P20" s="76">
        <v>37483</v>
      </c>
      <c r="Q20" s="76">
        <v>948</v>
      </c>
      <c r="R20" s="83">
        <f t="shared" si="3"/>
        <v>1618398</v>
      </c>
    </row>
    <row r="21" spans="1:18" s="46" customFormat="1" ht="12.75" customHeight="1">
      <c r="A21" s="50"/>
      <c r="B21" s="292" t="s">
        <v>68</v>
      </c>
      <c r="C21" s="292"/>
      <c r="D21" s="292"/>
      <c r="E21" s="76">
        <v>-107872</v>
      </c>
      <c r="F21" s="76">
        <v>-150856</v>
      </c>
      <c r="G21" s="76">
        <v>-6977</v>
      </c>
      <c r="H21" s="76">
        <v>-89232</v>
      </c>
      <c r="I21" s="76">
        <v>-58445</v>
      </c>
      <c r="J21" s="76">
        <v>-34468</v>
      </c>
      <c r="K21" s="76">
        <v>-280596</v>
      </c>
      <c r="L21" s="76">
        <v>-235184</v>
      </c>
      <c r="M21" s="76">
        <v>-66151</v>
      </c>
      <c r="N21" s="76">
        <v>-19903</v>
      </c>
      <c r="O21" s="76">
        <v>-9455</v>
      </c>
      <c r="P21" s="76">
        <v>-49959</v>
      </c>
      <c r="Q21" s="76">
        <v>-2348</v>
      </c>
      <c r="R21" s="83">
        <f t="shared" si="3"/>
        <v>-1111446</v>
      </c>
    </row>
    <row r="22" spans="1:18" s="46" customFormat="1" ht="12.75" customHeight="1" thickBot="1">
      <c r="A22" s="50"/>
      <c r="B22" s="301" t="s">
        <v>69</v>
      </c>
      <c r="C22" s="301"/>
      <c r="D22" s="301"/>
      <c r="E22" s="80">
        <v>-285990</v>
      </c>
      <c r="F22" s="80">
        <v>-1425621</v>
      </c>
      <c r="G22" s="80">
        <v>422644</v>
      </c>
      <c r="H22" s="80">
        <v>-193471</v>
      </c>
      <c r="I22" s="80">
        <v>-84171</v>
      </c>
      <c r="J22" s="80">
        <v>-98861</v>
      </c>
      <c r="K22" s="80">
        <v>-843001</v>
      </c>
      <c r="L22" s="80">
        <v>-935337</v>
      </c>
      <c r="M22" s="80">
        <v>-151155</v>
      </c>
      <c r="N22" s="80">
        <v>-49689</v>
      </c>
      <c r="O22" s="80">
        <v>-31958</v>
      </c>
      <c r="P22" s="80">
        <v>-97393</v>
      </c>
      <c r="Q22" s="80">
        <v>-2936</v>
      </c>
      <c r="R22" s="81">
        <f t="shared" si="3"/>
        <v>-3776939</v>
      </c>
    </row>
    <row r="23" spans="1:18" s="49" customFormat="1" ht="27" customHeight="1" thickBot="1">
      <c r="A23" s="294" t="s">
        <v>70</v>
      </c>
      <c r="B23" s="294"/>
      <c r="C23" s="294"/>
      <c r="D23" s="294"/>
      <c r="E23" s="77">
        <f>SUM(E24:E25)</f>
        <v>0</v>
      </c>
      <c r="F23" s="77">
        <f aca="true" t="shared" si="4" ref="F23:Q23">SUM(F24:F25)</f>
        <v>0</v>
      </c>
      <c r="G23" s="77">
        <f t="shared" si="4"/>
        <v>-7443111</v>
      </c>
      <c r="H23" s="77">
        <f t="shared" si="4"/>
        <v>0</v>
      </c>
      <c r="I23" s="77">
        <f t="shared" si="4"/>
        <v>0</v>
      </c>
      <c r="J23" s="77">
        <f t="shared" si="4"/>
        <v>0</v>
      </c>
      <c r="K23" s="77">
        <f t="shared" si="4"/>
        <v>0</v>
      </c>
      <c r="L23" s="77">
        <f t="shared" si="4"/>
        <v>0</v>
      </c>
      <c r="M23" s="77">
        <f t="shared" si="4"/>
        <v>0</v>
      </c>
      <c r="N23" s="77">
        <f t="shared" si="4"/>
        <v>0</v>
      </c>
      <c r="O23" s="77">
        <f t="shared" si="4"/>
        <v>0</v>
      </c>
      <c r="P23" s="77">
        <f t="shared" si="4"/>
        <v>0</v>
      </c>
      <c r="Q23" s="77">
        <f t="shared" si="4"/>
        <v>0</v>
      </c>
      <c r="R23" s="77">
        <f t="shared" si="3"/>
        <v>-7443111</v>
      </c>
    </row>
    <row r="24" spans="1:18" s="46" customFormat="1" ht="27" customHeight="1">
      <c r="A24" s="47"/>
      <c r="B24" s="300" t="s">
        <v>71</v>
      </c>
      <c r="C24" s="300"/>
      <c r="D24" s="300"/>
      <c r="E24" s="78">
        <v>0</v>
      </c>
      <c r="F24" s="78">
        <v>0</v>
      </c>
      <c r="G24" s="78">
        <v>-292492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9">
        <f t="shared" si="3"/>
        <v>-292492</v>
      </c>
    </row>
    <row r="25" spans="1:18" s="46" customFormat="1" ht="27" customHeight="1" thickBot="1">
      <c r="A25" s="47"/>
      <c r="B25" s="301" t="s">
        <v>72</v>
      </c>
      <c r="C25" s="301"/>
      <c r="D25" s="301"/>
      <c r="E25" s="80">
        <v>0</v>
      </c>
      <c r="F25" s="80">
        <v>0</v>
      </c>
      <c r="G25" s="80">
        <v>-7150619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1">
        <f t="shared" si="3"/>
        <v>-7150619</v>
      </c>
    </row>
    <row r="26" spans="1:18" s="49" customFormat="1" ht="12.75" customHeight="1" thickBot="1">
      <c r="A26" s="294" t="s">
        <v>73</v>
      </c>
      <c r="B26" s="294"/>
      <c r="C26" s="294"/>
      <c r="D26" s="294"/>
      <c r="E26" s="77">
        <f>SUM(E27:E30)</f>
        <v>-21753795</v>
      </c>
      <c r="F26" s="77">
        <f aca="true" t="shared" si="5" ref="F26:Q26">SUM(F27:F30)</f>
        <v>-44025979</v>
      </c>
      <c r="G26" s="77">
        <f t="shared" si="5"/>
        <v>-53408618</v>
      </c>
      <c r="H26" s="77">
        <f t="shared" si="5"/>
        <v>-49956010</v>
      </c>
      <c r="I26" s="77">
        <f t="shared" si="5"/>
        <v>-11750959</v>
      </c>
      <c r="J26" s="77">
        <f t="shared" si="5"/>
        <v>-15486150</v>
      </c>
      <c r="K26" s="77">
        <f t="shared" si="5"/>
        <v>-153809131</v>
      </c>
      <c r="L26" s="77">
        <f t="shared" si="5"/>
        <v>-239397262</v>
      </c>
      <c r="M26" s="77">
        <f t="shared" si="5"/>
        <v>-26176326</v>
      </c>
      <c r="N26" s="77">
        <f t="shared" si="5"/>
        <v>-9094733</v>
      </c>
      <c r="O26" s="77">
        <f t="shared" si="5"/>
        <v>-2428082</v>
      </c>
      <c r="P26" s="77">
        <f t="shared" si="5"/>
        <v>-5840951</v>
      </c>
      <c r="Q26" s="77">
        <f t="shared" si="5"/>
        <v>-1939850</v>
      </c>
      <c r="R26" s="77">
        <f t="shared" si="3"/>
        <v>-635067846</v>
      </c>
    </row>
    <row r="27" spans="1:18" s="46" customFormat="1" ht="12.75" customHeight="1">
      <c r="A27" s="51"/>
      <c r="B27" s="300" t="s">
        <v>10</v>
      </c>
      <c r="C27" s="300"/>
      <c r="D27" s="300"/>
      <c r="E27" s="78">
        <v>-18739858</v>
      </c>
      <c r="F27" s="78">
        <v>-44172340</v>
      </c>
      <c r="G27" s="78">
        <v>-52198155</v>
      </c>
      <c r="H27" s="78">
        <v>-55128157</v>
      </c>
      <c r="I27" s="78">
        <v>-14378844</v>
      </c>
      <c r="J27" s="78">
        <v>-12726959</v>
      </c>
      <c r="K27" s="78">
        <v>-145423474</v>
      </c>
      <c r="L27" s="78">
        <v>-228329639</v>
      </c>
      <c r="M27" s="78">
        <v>-24546003</v>
      </c>
      <c r="N27" s="78">
        <v>-3188017</v>
      </c>
      <c r="O27" s="78">
        <v>-2230499</v>
      </c>
      <c r="P27" s="78">
        <v>-5456568</v>
      </c>
      <c r="Q27" s="78">
        <v>-1894343</v>
      </c>
      <c r="R27" s="82">
        <f t="shared" si="3"/>
        <v>-608412856</v>
      </c>
    </row>
    <row r="28" spans="1:18" s="46" customFormat="1" ht="27" customHeight="1">
      <c r="A28" s="50"/>
      <c r="B28" s="292" t="s">
        <v>74</v>
      </c>
      <c r="C28" s="292"/>
      <c r="D28" s="292"/>
      <c r="E28" s="76">
        <v>-2846332</v>
      </c>
      <c r="F28" s="76">
        <v>228470</v>
      </c>
      <c r="G28" s="76">
        <v>-1165939</v>
      </c>
      <c r="H28" s="76">
        <v>4972453</v>
      </c>
      <c r="I28" s="76">
        <v>2646273</v>
      </c>
      <c r="J28" s="76">
        <v>-2625239</v>
      </c>
      <c r="K28" s="76">
        <v>-6836147</v>
      </c>
      <c r="L28" s="76">
        <v>-10275334</v>
      </c>
      <c r="M28" s="76">
        <v>-1350935</v>
      </c>
      <c r="N28" s="76">
        <v>-5442020</v>
      </c>
      <c r="O28" s="76">
        <v>-174024</v>
      </c>
      <c r="P28" s="76">
        <v>-532964</v>
      </c>
      <c r="Q28" s="76">
        <v>-15158</v>
      </c>
      <c r="R28" s="83">
        <f t="shared" si="3"/>
        <v>-23416896</v>
      </c>
    </row>
    <row r="29" spans="1:18" s="46" customFormat="1" ht="27" customHeight="1">
      <c r="A29" s="52"/>
      <c r="B29" s="292" t="s">
        <v>75</v>
      </c>
      <c r="C29" s="292"/>
      <c r="D29" s="292"/>
      <c r="E29" s="76">
        <v>-80307</v>
      </c>
      <c r="F29" s="76">
        <v>-79706</v>
      </c>
      <c r="G29" s="76">
        <v>-9268</v>
      </c>
      <c r="H29" s="76">
        <v>57171</v>
      </c>
      <c r="I29" s="76">
        <v>-91825</v>
      </c>
      <c r="J29" s="76">
        <v>-69440</v>
      </c>
      <c r="K29" s="76">
        <v>-1305912</v>
      </c>
      <c r="L29" s="76">
        <v>-614244</v>
      </c>
      <c r="M29" s="76">
        <v>-225398</v>
      </c>
      <c r="N29" s="76">
        <v>-291998</v>
      </c>
      <c r="O29" s="76">
        <v>-14268</v>
      </c>
      <c r="P29" s="76">
        <v>159134</v>
      </c>
      <c r="Q29" s="76">
        <v>-29038</v>
      </c>
      <c r="R29" s="83">
        <f t="shared" si="3"/>
        <v>-2595099</v>
      </c>
    </row>
    <row r="30" spans="1:18" s="46" customFormat="1" ht="27" customHeight="1" thickBot="1">
      <c r="A30" s="50"/>
      <c r="B30" s="301" t="s">
        <v>76</v>
      </c>
      <c r="C30" s="301"/>
      <c r="D30" s="301"/>
      <c r="E30" s="80">
        <v>-87298</v>
      </c>
      <c r="F30" s="80">
        <v>-2403</v>
      </c>
      <c r="G30" s="80">
        <v>-35256</v>
      </c>
      <c r="H30" s="80">
        <v>142523</v>
      </c>
      <c r="I30" s="80">
        <v>73437</v>
      </c>
      <c r="J30" s="80">
        <v>-64512</v>
      </c>
      <c r="K30" s="80">
        <v>-243598</v>
      </c>
      <c r="L30" s="80">
        <v>-178045</v>
      </c>
      <c r="M30" s="80">
        <v>-53990</v>
      </c>
      <c r="N30" s="80">
        <v>-172698</v>
      </c>
      <c r="O30" s="80">
        <v>-9291</v>
      </c>
      <c r="P30" s="80">
        <v>-10553</v>
      </c>
      <c r="Q30" s="80">
        <v>-1311</v>
      </c>
      <c r="R30" s="81">
        <f t="shared" si="3"/>
        <v>-642995</v>
      </c>
    </row>
    <row r="31" spans="1:18" s="49" customFormat="1" ht="12.75" customHeight="1" thickBot="1">
      <c r="A31" s="294" t="s">
        <v>12</v>
      </c>
      <c r="B31" s="294"/>
      <c r="C31" s="294"/>
      <c r="D31" s="294"/>
      <c r="E31" s="77">
        <f aca="true" t="shared" si="6" ref="E31:Q31">SUM(E32:E35)</f>
        <v>-14908240</v>
      </c>
      <c r="F31" s="77">
        <f t="shared" si="6"/>
        <v>-98752705</v>
      </c>
      <c r="G31" s="77">
        <f t="shared" si="6"/>
        <v>-19790179</v>
      </c>
      <c r="H31" s="77">
        <f t="shared" si="6"/>
        <v>-1283701</v>
      </c>
      <c r="I31" s="77">
        <f t="shared" si="6"/>
        <v>166729</v>
      </c>
      <c r="J31" s="77">
        <f t="shared" si="6"/>
        <v>15351</v>
      </c>
      <c r="K31" s="77">
        <f t="shared" si="6"/>
        <v>2464159</v>
      </c>
      <c r="L31" s="77">
        <f t="shared" si="6"/>
        <v>3986829</v>
      </c>
      <c r="M31" s="77">
        <f t="shared" si="6"/>
        <v>448859</v>
      </c>
      <c r="N31" s="77">
        <f t="shared" si="6"/>
        <v>-703946</v>
      </c>
      <c r="O31" s="77">
        <f t="shared" si="6"/>
        <v>-194793</v>
      </c>
      <c r="P31" s="77">
        <f t="shared" si="6"/>
        <v>-71325</v>
      </c>
      <c r="Q31" s="77">
        <f t="shared" si="6"/>
        <v>290825</v>
      </c>
      <c r="R31" s="77">
        <f t="shared" si="3"/>
        <v>-128332137</v>
      </c>
    </row>
    <row r="32" spans="1:18" s="46" customFormat="1" ht="12.75" customHeight="1">
      <c r="A32" s="50"/>
      <c r="B32" s="302" t="s">
        <v>77</v>
      </c>
      <c r="C32" s="302"/>
      <c r="D32" s="302"/>
      <c r="E32" s="78">
        <v>-14291680</v>
      </c>
      <c r="F32" s="78">
        <v>-58976348</v>
      </c>
      <c r="G32" s="78">
        <v>-17831679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82">
        <f t="shared" si="3"/>
        <v>-91099707</v>
      </c>
    </row>
    <row r="33" spans="1:18" s="46" customFormat="1" ht="27" customHeight="1">
      <c r="A33" s="50"/>
      <c r="B33" s="296" t="s">
        <v>78</v>
      </c>
      <c r="C33" s="296"/>
      <c r="D33" s="296"/>
      <c r="E33" s="76">
        <v>0</v>
      </c>
      <c r="F33" s="76">
        <v>0</v>
      </c>
      <c r="G33" s="76">
        <v>0</v>
      </c>
      <c r="H33" s="76">
        <v>-1134287</v>
      </c>
      <c r="I33" s="177">
        <v>166030</v>
      </c>
      <c r="J33" s="76">
        <v>84062</v>
      </c>
      <c r="K33" s="76">
        <v>1983880</v>
      </c>
      <c r="L33" s="76">
        <v>3877822</v>
      </c>
      <c r="M33" s="76">
        <v>431409</v>
      </c>
      <c r="N33" s="76">
        <v>-645953</v>
      </c>
      <c r="O33" s="76">
        <v>-174311</v>
      </c>
      <c r="P33" s="76">
        <v>-34771</v>
      </c>
      <c r="Q33" s="76">
        <v>290825</v>
      </c>
      <c r="R33" s="83">
        <f t="shared" si="3"/>
        <v>4844706</v>
      </c>
    </row>
    <row r="34" spans="1:18" s="46" customFormat="1" ht="27" customHeight="1">
      <c r="A34" s="50"/>
      <c r="B34" s="292" t="s">
        <v>79</v>
      </c>
      <c r="C34" s="292"/>
      <c r="D34" s="292"/>
      <c r="E34" s="76">
        <v>-616560</v>
      </c>
      <c r="F34" s="76">
        <v>-39776357</v>
      </c>
      <c r="G34" s="76">
        <v>0</v>
      </c>
      <c r="H34" s="76">
        <v>-149414</v>
      </c>
      <c r="I34" s="76">
        <v>699</v>
      </c>
      <c r="J34" s="76">
        <v>-68711</v>
      </c>
      <c r="K34" s="76">
        <v>480279</v>
      </c>
      <c r="L34" s="76">
        <v>109007</v>
      </c>
      <c r="M34" s="76">
        <v>17450</v>
      </c>
      <c r="N34" s="76">
        <v>-57993</v>
      </c>
      <c r="O34" s="76">
        <v>-20482</v>
      </c>
      <c r="P34" s="76">
        <v>-36554</v>
      </c>
      <c r="Q34" s="76">
        <v>0</v>
      </c>
      <c r="R34" s="83">
        <f t="shared" si="3"/>
        <v>-40118636</v>
      </c>
    </row>
    <row r="35" spans="1:18" s="46" customFormat="1" ht="12.75" customHeight="1" thickBot="1">
      <c r="A35" s="50"/>
      <c r="B35" s="297" t="s">
        <v>80</v>
      </c>
      <c r="C35" s="297"/>
      <c r="D35" s="297"/>
      <c r="E35" s="84">
        <v>0</v>
      </c>
      <c r="F35" s="84">
        <v>0</v>
      </c>
      <c r="G35" s="84">
        <v>-1958500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1">
        <f t="shared" si="3"/>
        <v>-1958500</v>
      </c>
    </row>
    <row r="36" spans="1:18" s="49" customFormat="1" ht="12.75" customHeight="1" thickBot="1">
      <c r="A36" s="294" t="s">
        <v>81</v>
      </c>
      <c r="B36" s="294"/>
      <c r="C36" s="294"/>
      <c r="D36" s="294"/>
      <c r="E36" s="77">
        <v>0</v>
      </c>
      <c r="F36" s="77">
        <v>-2667553</v>
      </c>
      <c r="G36" s="77">
        <v>-767454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f t="shared" si="3"/>
        <v>-3435007</v>
      </c>
    </row>
    <row r="37" spans="1:18" s="49" customFormat="1" ht="12.75" customHeight="1" thickBot="1">
      <c r="A37" s="294" t="s">
        <v>82</v>
      </c>
      <c r="B37" s="294"/>
      <c r="C37" s="294"/>
      <c r="D37" s="294"/>
      <c r="E37" s="77">
        <f>E38+E41+E42+E43+E44+E45</f>
        <v>-10916199</v>
      </c>
      <c r="F37" s="77">
        <f>F38+F41+F42+F43+F44+F45</f>
        <v>-3113276</v>
      </c>
      <c r="G37" s="77">
        <f aca="true" t="shared" si="7" ref="G37:Q37">G38+G41+G42+G43+G44+G45</f>
        <v>-2155691</v>
      </c>
      <c r="H37" s="77">
        <f t="shared" si="7"/>
        <v>9309707</v>
      </c>
      <c r="I37" s="77">
        <f t="shared" si="7"/>
        <v>-5689829</v>
      </c>
      <c r="J37" s="77">
        <f t="shared" si="7"/>
        <v>299600</v>
      </c>
      <c r="K37" s="77">
        <f t="shared" si="7"/>
        <v>-6972352</v>
      </c>
      <c r="L37" s="77">
        <f t="shared" si="7"/>
        <v>-1325276</v>
      </c>
      <c r="M37" s="77">
        <f t="shared" si="7"/>
        <v>-3550823</v>
      </c>
      <c r="N37" s="77">
        <f t="shared" si="7"/>
        <v>2083122</v>
      </c>
      <c r="O37" s="77">
        <f t="shared" si="7"/>
        <v>-1626603</v>
      </c>
      <c r="P37" s="77">
        <f t="shared" si="7"/>
        <v>-5593750</v>
      </c>
      <c r="Q37" s="77">
        <f t="shared" si="7"/>
        <v>-484517</v>
      </c>
      <c r="R37" s="77">
        <f>SUM(E37:Q37)</f>
        <v>-29735887</v>
      </c>
    </row>
    <row r="38" spans="1:18" s="45" customFormat="1" ht="12.75" customHeight="1">
      <c r="A38" s="62"/>
      <c r="B38" s="298" t="s">
        <v>83</v>
      </c>
      <c r="C38" s="298"/>
      <c r="D38" s="298"/>
      <c r="E38" s="85">
        <v>-44311657</v>
      </c>
      <c r="F38" s="85">
        <v>-7553107</v>
      </c>
      <c r="G38" s="85">
        <v>-2273013</v>
      </c>
      <c r="H38" s="85">
        <v>-49643502</v>
      </c>
      <c r="I38" s="85">
        <v>-18321910</v>
      </c>
      <c r="J38" s="85">
        <v>-847331</v>
      </c>
      <c r="K38" s="85">
        <v>-11892975</v>
      </c>
      <c r="L38" s="85">
        <v>-63898284</v>
      </c>
      <c r="M38" s="85">
        <v>-10902364</v>
      </c>
      <c r="N38" s="85">
        <v>-3902522</v>
      </c>
      <c r="O38" s="85">
        <v>-5306932</v>
      </c>
      <c r="P38" s="85">
        <v>-12282695</v>
      </c>
      <c r="Q38" s="85">
        <v>-2398272</v>
      </c>
      <c r="R38" s="86">
        <f t="shared" si="3"/>
        <v>-233534564</v>
      </c>
    </row>
    <row r="39" spans="1:18" s="46" customFormat="1" ht="12.75" customHeight="1">
      <c r="A39" s="50"/>
      <c r="B39" s="11"/>
      <c r="C39" s="299" t="s">
        <v>114</v>
      </c>
      <c r="D39" s="299"/>
      <c r="E39" s="76">
        <v>-6684965</v>
      </c>
      <c r="F39" s="76">
        <v>-1166990</v>
      </c>
      <c r="G39" s="76">
        <v>-4434</v>
      </c>
      <c r="H39" s="76">
        <v>-7373161</v>
      </c>
      <c r="I39" s="76">
        <v>-2048226</v>
      </c>
      <c r="J39" s="76">
        <v>-61493</v>
      </c>
      <c r="K39" s="76">
        <v>-3679977</v>
      </c>
      <c r="L39" s="76">
        <v>-4156156</v>
      </c>
      <c r="M39" s="76">
        <v>-466476</v>
      </c>
      <c r="N39" s="76">
        <v>-1036413</v>
      </c>
      <c r="O39" s="76">
        <v>-984423</v>
      </c>
      <c r="P39" s="76">
        <v>-2176641</v>
      </c>
      <c r="Q39" s="76">
        <v>-17905</v>
      </c>
      <c r="R39" s="87">
        <f aca="true" t="shared" si="8" ref="R39:R45">SUM(E39:Q39)</f>
        <v>-29857260</v>
      </c>
    </row>
    <row r="40" spans="1:18" s="46" customFormat="1" ht="12.75" customHeight="1">
      <c r="A40" s="50"/>
      <c r="B40" s="11"/>
      <c r="C40" s="299" t="s">
        <v>115</v>
      </c>
      <c r="D40" s="299"/>
      <c r="E40" s="76">
        <v>-37626691</v>
      </c>
      <c r="F40" s="76">
        <v>-6386117</v>
      </c>
      <c r="G40" s="76">
        <v>-2268579</v>
      </c>
      <c r="H40" s="76">
        <v>-42270341</v>
      </c>
      <c r="I40" s="76">
        <v>-16273684</v>
      </c>
      <c r="J40" s="76">
        <v>-785839</v>
      </c>
      <c r="K40" s="76">
        <v>-8212998</v>
      </c>
      <c r="L40" s="76">
        <v>-59742128</v>
      </c>
      <c r="M40" s="76">
        <v>-10435888</v>
      </c>
      <c r="N40" s="76">
        <v>-2866109</v>
      </c>
      <c r="O40" s="76">
        <v>-4322509</v>
      </c>
      <c r="P40" s="76">
        <v>-10106053</v>
      </c>
      <c r="Q40" s="76">
        <v>-2380367</v>
      </c>
      <c r="R40" s="87">
        <f t="shared" si="8"/>
        <v>-203677303</v>
      </c>
    </row>
    <row r="41" spans="1:18" s="46" customFormat="1" ht="12.75" customHeight="1">
      <c r="A41" s="50"/>
      <c r="B41" s="292" t="s">
        <v>11</v>
      </c>
      <c r="C41" s="292"/>
      <c r="D41" s="292"/>
      <c r="E41" s="76">
        <v>8782808</v>
      </c>
      <c r="F41" s="76">
        <v>955547</v>
      </c>
      <c r="G41" s="76">
        <v>190282</v>
      </c>
      <c r="H41" s="76">
        <v>51194911</v>
      </c>
      <c r="I41" s="76">
        <v>11276842</v>
      </c>
      <c r="J41" s="76">
        <v>921416</v>
      </c>
      <c r="K41" s="76">
        <v>4073599</v>
      </c>
      <c r="L41" s="76">
        <v>50966751</v>
      </c>
      <c r="M41" s="76">
        <v>5142340</v>
      </c>
      <c r="N41" s="76">
        <v>680762</v>
      </c>
      <c r="O41" s="76">
        <v>2288419</v>
      </c>
      <c r="P41" s="76">
        <v>3620232</v>
      </c>
      <c r="Q41" s="76">
        <v>1359452</v>
      </c>
      <c r="R41" s="87">
        <f t="shared" si="8"/>
        <v>141453361</v>
      </c>
    </row>
    <row r="42" spans="1:18" s="46" customFormat="1" ht="27" customHeight="1">
      <c r="A42" s="50"/>
      <c r="B42" s="292" t="s">
        <v>84</v>
      </c>
      <c r="C42" s="292"/>
      <c r="D42" s="292"/>
      <c r="E42" s="76">
        <v>11632834</v>
      </c>
      <c r="F42" s="76">
        <v>1659881</v>
      </c>
      <c r="G42" s="76">
        <v>25466</v>
      </c>
      <c r="H42" s="76">
        <v>1693002</v>
      </c>
      <c r="I42" s="76">
        <v>361098</v>
      </c>
      <c r="J42" s="76">
        <v>-141183</v>
      </c>
      <c r="K42" s="76">
        <v>-815857</v>
      </c>
      <c r="L42" s="76">
        <v>2281509</v>
      </c>
      <c r="M42" s="76">
        <v>-4124</v>
      </c>
      <c r="N42" s="76">
        <v>330784</v>
      </c>
      <c r="O42" s="76">
        <v>287854</v>
      </c>
      <c r="P42" s="76">
        <v>750693</v>
      </c>
      <c r="Q42" s="76">
        <v>-221981</v>
      </c>
      <c r="R42" s="87">
        <f t="shared" si="8"/>
        <v>17839976</v>
      </c>
    </row>
    <row r="43" spans="1:18" s="46" customFormat="1" ht="27" customHeight="1">
      <c r="A43" s="50"/>
      <c r="B43" s="292" t="s">
        <v>85</v>
      </c>
      <c r="C43" s="292"/>
      <c r="D43" s="292"/>
      <c r="E43" s="76">
        <v>2104460</v>
      </c>
      <c r="F43" s="76">
        <v>13941</v>
      </c>
      <c r="G43" s="76">
        <v>-259892</v>
      </c>
      <c r="H43" s="76">
        <v>-5010800</v>
      </c>
      <c r="I43" s="76">
        <v>-2668237</v>
      </c>
      <c r="J43" s="76">
        <v>355343</v>
      </c>
      <c r="K43" s="76">
        <v>11495</v>
      </c>
      <c r="L43" s="76">
        <v>5338415</v>
      </c>
      <c r="M43" s="76">
        <v>-1156473</v>
      </c>
      <c r="N43" s="76">
        <v>4239453</v>
      </c>
      <c r="O43" s="76">
        <v>212203</v>
      </c>
      <c r="P43" s="76">
        <v>645659</v>
      </c>
      <c r="Q43" s="76">
        <v>-68002</v>
      </c>
      <c r="R43" s="87">
        <f t="shared" si="8"/>
        <v>3757565</v>
      </c>
    </row>
    <row r="44" spans="1:18" s="46" customFormat="1" ht="12.75" customHeight="1">
      <c r="A44" s="50"/>
      <c r="B44" s="292" t="s">
        <v>86</v>
      </c>
      <c r="C44" s="292"/>
      <c r="D44" s="292"/>
      <c r="E44" s="76">
        <v>9073043</v>
      </c>
      <c r="F44" s="76">
        <v>1803188</v>
      </c>
      <c r="G44" s="76">
        <v>161466</v>
      </c>
      <c r="H44" s="76">
        <v>11225827</v>
      </c>
      <c r="I44" s="76">
        <v>3454917</v>
      </c>
      <c r="J44" s="76">
        <v>3909</v>
      </c>
      <c r="K44" s="76">
        <v>1452594</v>
      </c>
      <c r="L44" s="76">
        <v>3294235</v>
      </c>
      <c r="M44" s="76">
        <v>3351982</v>
      </c>
      <c r="N44" s="76">
        <v>435921</v>
      </c>
      <c r="O44" s="76">
        <v>885405</v>
      </c>
      <c r="P44" s="76">
        <v>1654072</v>
      </c>
      <c r="Q44" s="76">
        <v>993860</v>
      </c>
      <c r="R44" s="87">
        <f t="shared" si="8"/>
        <v>37790419</v>
      </c>
    </row>
    <row r="45" spans="1:18" s="46" customFormat="1" ht="12.75" customHeight="1" thickBot="1">
      <c r="A45" s="98"/>
      <c r="B45" s="301" t="s">
        <v>22</v>
      </c>
      <c r="C45" s="301"/>
      <c r="D45" s="301"/>
      <c r="E45" s="80">
        <v>1802313</v>
      </c>
      <c r="F45" s="80">
        <v>7274</v>
      </c>
      <c r="G45" s="80">
        <v>0</v>
      </c>
      <c r="H45" s="80">
        <v>-149731</v>
      </c>
      <c r="I45" s="80">
        <v>207461</v>
      </c>
      <c r="J45" s="80">
        <v>7446</v>
      </c>
      <c r="K45" s="80">
        <v>198792</v>
      </c>
      <c r="L45" s="80">
        <v>692098</v>
      </c>
      <c r="M45" s="80">
        <v>17816</v>
      </c>
      <c r="N45" s="80">
        <v>298724</v>
      </c>
      <c r="O45" s="80">
        <v>6448</v>
      </c>
      <c r="P45" s="80">
        <v>18289</v>
      </c>
      <c r="Q45" s="80">
        <v>-149574</v>
      </c>
      <c r="R45" s="88">
        <f t="shared" si="8"/>
        <v>2957356</v>
      </c>
    </row>
    <row r="46" spans="1:18" s="49" customFormat="1" ht="12.75" customHeight="1" thickBot="1">
      <c r="A46" s="294" t="s">
        <v>87</v>
      </c>
      <c r="B46" s="294"/>
      <c r="C46" s="294"/>
      <c r="D46" s="294"/>
      <c r="E46" s="77">
        <f>SUM(E47:E52)</f>
        <v>-30577448</v>
      </c>
      <c r="F46" s="77">
        <f aca="true" t="shared" si="9" ref="F46:K46">SUM(F47:F52)</f>
        <v>-22696213</v>
      </c>
      <c r="G46" s="77">
        <f t="shared" si="9"/>
        <v>-21745423</v>
      </c>
      <c r="H46" s="77">
        <f t="shared" si="9"/>
        <v>-24482622</v>
      </c>
      <c r="I46" s="77">
        <f t="shared" si="9"/>
        <v>-11345148</v>
      </c>
      <c r="J46" s="77">
        <f t="shared" si="9"/>
        <v>-27868974</v>
      </c>
      <c r="K46" s="77">
        <f t="shared" si="9"/>
        <v>-99879951</v>
      </c>
      <c r="L46" s="77">
        <f aca="true" t="shared" si="10" ref="L46:Q46">SUM(L47:L52)</f>
        <v>-74559580</v>
      </c>
      <c r="M46" s="77">
        <f t="shared" si="10"/>
        <v>-27398596</v>
      </c>
      <c r="N46" s="77">
        <f t="shared" si="10"/>
        <v>-4460908</v>
      </c>
      <c r="O46" s="77">
        <f t="shared" si="10"/>
        <v>-2091888</v>
      </c>
      <c r="P46" s="77">
        <f t="shared" si="10"/>
        <v>-7797602</v>
      </c>
      <c r="Q46" s="77">
        <f t="shared" si="10"/>
        <v>-2289334</v>
      </c>
      <c r="R46" s="77">
        <f aca="true" t="shared" si="11" ref="R46:R57">SUM(E46:Q46)</f>
        <v>-357193687</v>
      </c>
    </row>
    <row r="47" spans="1:18" s="46" customFormat="1" ht="12" customHeight="1">
      <c r="A47" s="47"/>
      <c r="B47" s="300" t="s">
        <v>88</v>
      </c>
      <c r="C47" s="300"/>
      <c r="D47" s="300"/>
      <c r="E47" s="78">
        <v>-13367238</v>
      </c>
      <c r="F47" s="78">
        <v>-7558371</v>
      </c>
      <c r="G47" s="78">
        <v>-12370819</v>
      </c>
      <c r="H47" s="78">
        <v>-13034701</v>
      </c>
      <c r="I47" s="78">
        <v>-5481152</v>
      </c>
      <c r="J47" s="78">
        <v>-22994018</v>
      </c>
      <c r="K47" s="78">
        <v>-60465252</v>
      </c>
      <c r="L47" s="78">
        <v>-29183799</v>
      </c>
      <c r="M47" s="78">
        <v>-17780188</v>
      </c>
      <c r="N47" s="78">
        <v>-1925403</v>
      </c>
      <c r="O47" s="78">
        <v>-808846</v>
      </c>
      <c r="P47" s="78">
        <v>-2944691</v>
      </c>
      <c r="Q47" s="78">
        <v>-16068</v>
      </c>
      <c r="R47" s="82">
        <f t="shared" si="11"/>
        <v>-187930546</v>
      </c>
    </row>
    <row r="48" spans="1:18" s="46" customFormat="1" ht="12" customHeight="1">
      <c r="A48" s="50"/>
      <c r="B48" s="292" t="s">
        <v>89</v>
      </c>
      <c r="C48" s="292"/>
      <c r="D48" s="292"/>
      <c r="E48" s="76">
        <v>-3638290</v>
      </c>
      <c r="F48" s="76">
        <v>-2939172</v>
      </c>
      <c r="G48" s="76">
        <v>-317025</v>
      </c>
      <c r="H48" s="76">
        <v>-1407881</v>
      </c>
      <c r="I48" s="76">
        <v>-510786</v>
      </c>
      <c r="J48" s="76">
        <v>-798708</v>
      </c>
      <c r="K48" s="76">
        <v>-8409344</v>
      </c>
      <c r="L48" s="76">
        <v>-5569815</v>
      </c>
      <c r="M48" s="76">
        <v>-1167532</v>
      </c>
      <c r="N48" s="76">
        <v>-232918</v>
      </c>
      <c r="O48" s="76">
        <v>-256395</v>
      </c>
      <c r="P48" s="76">
        <v>-879390</v>
      </c>
      <c r="Q48" s="76">
        <v>-759962</v>
      </c>
      <c r="R48" s="83">
        <f t="shared" si="11"/>
        <v>-26887218</v>
      </c>
    </row>
    <row r="49" spans="1:18" s="46" customFormat="1" ht="24.75" customHeight="1">
      <c r="A49" s="50"/>
      <c r="B49" s="292" t="s">
        <v>90</v>
      </c>
      <c r="C49" s="292"/>
      <c r="D49" s="292"/>
      <c r="E49" s="76">
        <v>454654</v>
      </c>
      <c r="F49" s="76">
        <v>-125837</v>
      </c>
      <c r="G49" s="76">
        <v>-5103</v>
      </c>
      <c r="H49" s="76">
        <v>924613</v>
      </c>
      <c r="I49" s="76">
        <v>-66738</v>
      </c>
      <c r="J49" s="76">
        <v>3046031</v>
      </c>
      <c r="K49" s="76">
        <v>6405148</v>
      </c>
      <c r="L49" s="76">
        <v>1675790</v>
      </c>
      <c r="M49" s="76">
        <v>748237</v>
      </c>
      <c r="N49" s="76">
        <v>105422</v>
      </c>
      <c r="O49" s="76">
        <v>-7115</v>
      </c>
      <c r="P49" s="76">
        <v>117805</v>
      </c>
      <c r="Q49" s="76">
        <v>-20798</v>
      </c>
      <c r="R49" s="83">
        <f t="shared" si="11"/>
        <v>13252109</v>
      </c>
    </row>
    <row r="50" spans="1:18" s="46" customFormat="1" ht="12" customHeight="1">
      <c r="A50" s="50"/>
      <c r="B50" s="292" t="s">
        <v>91</v>
      </c>
      <c r="C50" s="292"/>
      <c r="D50" s="292"/>
      <c r="E50" s="76">
        <v>-11384443</v>
      </c>
      <c r="F50" s="76">
        <v>-10187695</v>
      </c>
      <c r="G50" s="76">
        <v>-8416388</v>
      </c>
      <c r="H50" s="76">
        <v>-8805924</v>
      </c>
      <c r="I50" s="76">
        <v>-4244359</v>
      </c>
      <c r="J50" s="76">
        <v>-6381635</v>
      </c>
      <c r="K50" s="76">
        <v>-31709242</v>
      </c>
      <c r="L50" s="76">
        <v>-31745285</v>
      </c>
      <c r="M50" s="76">
        <v>-7977299</v>
      </c>
      <c r="N50" s="76">
        <v>-2153597</v>
      </c>
      <c r="O50" s="76">
        <v>-813049</v>
      </c>
      <c r="P50" s="76">
        <v>-3579009</v>
      </c>
      <c r="Q50" s="76">
        <v>-1456950</v>
      </c>
      <c r="R50" s="83">
        <f t="shared" si="11"/>
        <v>-128854875</v>
      </c>
    </row>
    <row r="51" spans="1:18" s="46" customFormat="1" ht="12" customHeight="1">
      <c r="A51" s="50"/>
      <c r="B51" s="292" t="s">
        <v>92</v>
      </c>
      <c r="C51" s="292"/>
      <c r="D51" s="292"/>
      <c r="E51" s="76">
        <v>-1361091</v>
      </c>
      <c r="F51" s="76">
        <v>-885734</v>
      </c>
      <c r="G51" s="76">
        <v>-330874</v>
      </c>
      <c r="H51" s="76">
        <v>-593716</v>
      </c>
      <c r="I51" s="76">
        <v>-253167</v>
      </c>
      <c r="J51" s="76">
        <v>-269517</v>
      </c>
      <c r="K51" s="76">
        <v>-1666000</v>
      </c>
      <c r="L51" s="76">
        <v>-1666157</v>
      </c>
      <c r="M51" s="76">
        <v>-330879</v>
      </c>
      <c r="N51" s="76">
        <v>-85353</v>
      </c>
      <c r="O51" s="76">
        <v>-60117</v>
      </c>
      <c r="P51" s="76">
        <v>-194983</v>
      </c>
      <c r="Q51" s="76">
        <v>-30912</v>
      </c>
      <c r="R51" s="83">
        <f t="shared" si="11"/>
        <v>-7728500</v>
      </c>
    </row>
    <row r="52" spans="1:18" s="46" customFormat="1" ht="12" customHeight="1" thickBot="1">
      <c r="A52" s="50"/>
      <c r="B52" s="306" t="s">
        <v>93</v>
      </c>
      <c r="C52" s="306"/>
      <c r="D52" s="306"/>
      <c r="E52" s="80">
        <v>-1281040</v>
      </c>
      <c r="F52" s="80">
        <v>-999404</v>
      </c>
      <c r="G52" s="80">
        <v>-305214</v>
      </c>
      <c r="H52" s="80">
        <v>-1565013</v>
      </c>
      <c r="I52" s="80">
        <v>-788946</v>
      </c>
      <c r="J52" s="80">
        <v>-471127</v>
      </c>
      <c r="K52" s="80">
        <v>-4035261</v>
      </c>
      <c r="L52" s="80">
        <v>-8070314</v>
      </c>
      <c r="M52" s="80">
        <v>-890935</v>
      </c>
      <c r="N52" s="80">
        <v>-169059</v>
      </c>
      <c r="O52" s="80">
        <v>-146366</v>
      </c>
      <c r="P52" s="80">
        <v>-317334</v>
      </c>
      <c r="Q52" s="80">
        <v>-4644</v>
      </c>
      <c r="R52" s="81">
        <f t="shared" si="11"/>
        <v>-19044657</v>
      </c>
    </row>
    <row r="53" spans="1:18" s="46" customFormat="1" ht="16.5" thickBot="1">
      <c r="A53" s="68" t="s">
        <v>116</v>
      </c>
      <c r="B53" s="99"/>
      <c r="C53" s="38"/>
      <c r="D53" s="100"/>
      <c r="E53" s="101">
        <v>-191513</v>
      </c>
      <c r="F53" s="101">
        <v>-437668</v>
      </c>
      <c r="G53" s="102">
        <v>-50108</v>
      </c>
      <c r="H53" s="102">
        <v>-941419</v>
      </c>
      <c r="I53" s="102">
        <v>-377833</v>
      </c>
      <c r="J53" s="102">
        <v>-401312</v>
      </c>
      <c r="K53" s="102">
        <v>-5592975</v>
      </c>
      <c r="L53" s="102">
        <v>-3087474</v>
      </c>
      <c r="M53" s="102">
        <v>-666808</v>
      </c>
      <c r="N53" s="102">
        <v>-115248</v>
      </c>
      <c r="O53" s="102">
        <v>-133886</v>
      </c>
      <c r="P53" s="102">
        <v>-273909</v>
      </c>
      <c r="Q53" s="102">
        <v>-11565</v>
      </c>
      <c r="R53" s="103">
        <f t="shared" si="11"/>
        <v>-12281718</v>
      </c>
    </row>
    <row r="54" spans="1:18" s="46" customFormat="1" ht="16.5" thickBot="1">
      <c r="A54" s="293" t="s">
        <v>296</v>
      </c>
      <c r="B54" s="293"/>
      <c r="C54" s="293"/>
      <c r="D54" s="293"/>
      <c r="E54" s="101">
        <v>168257</v>
      </c>
      <c r="F54" s="101">
        <v>238250</v>
      </c>
      <c r="G54" s="102">
        <v>26757</v>
      </c>
      <c r="H54" s="102">
        <v>614469</v>
      </c>
      <c r="I54" s="102">
        <v>88170</v>
      </c>
      <c r="J54" s="102">
        <v>103022</v>
      </c>
      <c r="K54" s="102">
        <v>648901</v>
      </c>
      <c r="L54" s="102">
        <v>1542978</v>
      </c>
      <c r="M54" s="102">
        <v>294971</v>
      </c>
      <c r="N54" s="102">
        <v>1244</v>
      </c>
      <c r="O54" s="102">
        <v>20594</v>
      </c>
      <c r="P54" s="102">
        <v>27513</v>
      </c>
      <c r="Q54" s="102">
        <v>170950</v>
      </c>
      <c r="R54" s="103">
        <f t="shared" si="11"/>
        <v>3946076</v>
      </c>
    </row>
    <row r="55" spans="1:18" s="46" customFormat="1" ht="16.5" thickBot="1">
      <c r="A55" s="293" t="s">
        <v>297</v>
      </c>
      <c r="B55" s="293"/>
      <c r="C55" s="293"/>
      <c r="D55" s="293"/>
      <c r="E55" s="77">
        <v>622193</v>
      </c>
      <c r="F55" s="101">
        <v>191448</v>
      </c>
      <c r="G55" s="102">
        <v>1251898</v>
      </c>
      <c r="H55" s="102">
        <v>430523</v>
      </c>
      <c r="I55" s="102">
        <v>106994</v>
      </c>
      <c r="J55" s="102">
        <v>-133406</v>
      </c>
      <c r="K55" s="102">
        <v>1879858</v>
      </c>
      <c r="L55" s="102">
        <v>428676</v>
      </c>
      <c r="M55" s="102">
        <v>90857</v>
      </c>
      <c r="N55" s="102">
        <v>27810</v>
      </c>
      <c r="O55" s="102">
        <v>39728</v>
      </c>
      <c r="P55" s="102">
        <v>69905</v>
      </c>
      <c r="Q55" s="102">
        <v>-12736</v>
      </c>
      <c r="R55" s="103">
        <f t="shared" si="11"/>
        <v>4993748</v>
      </c>
    </row>
    <row r="56" spans="1:18" s="49" customFormat="1" ht="16.5" thickBot="1">
      <c r="A56" s="294" t="s">
        <v>94</v>
      </c>
      <c r="B56" s="294"/>
      <c r="C56" s="294"/>
      <c r="D56" s="294"/>
      <c r="E56" s="77">
        <v>44822437</v>
      </c>
      <c r="F56" s="77">
        <v>10102557</v>
      </c>
      <c r="G56" s="77">
        <v>14745805</v>
      </c>
      <c r="H56" s="77">
        <v>9900300</v>
      </c>
      <c r="I56" s="77">
        <v>7536187</v>
      </c>
      <c r="J56" s="77">
        <v>6408971</v>
      </c>
      <c r="K56" s="77">
        <v>-4258516</v>
      </c>
      <c r="L56" s="77">
        <v>24321701</v>
      </c>
      <c r="M56" s="77">
        <v>11293580</v>
      </c>
      <c r="N56" s="77">
        <v>392481</v>
      </c>
      <c r="O56" s="77">
        <v>817060</v>
      </c>
      <c r="P56" s="77">
        <v>3373355</v>
      </c>
      <c r="Q56" s="77">
        <v>848519</v>
      </c>
      <c r="R56" s="103">
        <f t="shared" si="11"/>
        <v>130304437</v>
      </c>
    </row>
    <row r="57" spans="1:18" s="49" customFormat="1" ht="16.5" thickBot="1">
      <c r="A57" s="294" t="s">
        <v>14</v>
      </c>
      <c r="B57" s="294"/>
      <c r="C57" s="294"/>
      <c r="D57" s="294"/>
      <c r="E57" s="77">
        <v>-1792531</v>
      </c>
      <c r="F57" s="77">
        <v>-1713685</v>
      </c>
      <c r="G57" s="77">
        <v>-1839212</v>
      </c>
      <c r="H57" s="77">
        <v>-1849969</v>
      </c>
      <c r="I57" s="77">
        <v>-634628</v>
      </c>
      <c r="J57" s="77">
        <v>-1011033</v>
      </c>
      <c r="K57" s="77">
        <v>-3230141</v>
      </c>
      <c r="L57" s="77">
        <v>-3961837</v>
      </c>
      <c r="M57" s="77">
        <v>-1078686</v>
      </c>
      <c r="N57" s="77">
        <v>-207115</v>
      </c>
      <c r="O57" s="77">
        <v>-113067</v>
      </c>
      <c r="P57" s="77">
        <v>-474369</v>
      </c>
      <c r="Q57" s="77">
        <v>-61029</v>
      </c>
      <c r="R57" s="81">
        <f t="shared" si="11"/>
        <v>-17967302</v>
      </c>
    </row>
    <row r="58" spans="1:19" s="49" customFormat="1" ht="16.5" thickBot="1">
      <c r="A58" s="294" t="s">
        <v>15</v>
      </c>
      <c r="B58" s="293"/>
      <c r="C58" s="293"/>
      <c r="D58" s="293"/>
      <c r="E58" s="77">
        <v>43029906</v>
      </c>
      <c r="F58" s="77">
        <v>8388872</v>
      </c>
      <c r="G58" s="77">
        <v>12906593</v>
      </c>
      <c r="H58" s="77">
        <v>8050331</v>
      </c>
      <c r="I58" s="77">
        <v>6901559</v>
      </c>
      <c r="J58" s="77">
        <v>5397938</v>
      </c>
      <c r="K58" s="77">
        <v>-7488657</v>
      </c>
      <c r="L58" s="77">
        <v>20359863</v>
      </c>
      <c r="M58" s="77">
        <v>10214894</v>
      </c>
      <c r="N58" s="77">
        <v>185367</v>
      </c>
      <c r="O58" s="77">
        <v>703994</v>
      </c>
      <c r="P58" s="77">
        <v>2898986</v>
      </c>
      <c r="Q58" s="77">
        <v>787490</v>
      </c>
      <c r="R58" s="77">
        <f>R56+R57</f>
        <v>112337135</v>
      </c>
      <c r="S58" s="61"/>
    </row>
    <row r="59" spans="1:18" ht="13.5" thickBot="1">
      <c r="A59" s="38"/>
      <c r="B59" s="38"/>
      <c r="C59" s="38"/>
      <c r="D59" s="38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3.5" thickBot="1">
      <c r="A60" s="290" t="s">
        <v>1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</row>
    <row r="61" spans="1:18" ht="12.75">
      <c r="A61" s="13"/>
      <c r="B61" s="295" t="s">
        <v>2</v>
      </c>
      <c r="C61" s="295"/>
      <c r="D61" s="295"/>
      <c r="E61" s="104">
        <v>108614450</v>
      </c>
      <c r="F61" s="104">
        <v>146511299</v>
      </c>
      <c r="G61" s="104">
        <v>104073023</v>
      </c>
      <c r="H61" s="104">
        <v>72623189</v>
      </c>
      <c r="I61" s="104">
        <v>34730772</v>
      </c>
      <c r="J61" s="78">
        <v>48169563</v>
      </c>
      <c r="K61" s="78">
        <v>244748194</v>
      </c>
      <c r="L61" s="78">
        <v>326911030</v>
      </c>
      <c r="M61" s="78">
        <v>64947705</v>
      </c>
      <c r="N61" s="78">
        <v>11975338</v>
      </c>
      <c r="O61" s="104">
        <v>6881747</v>
      </c>
      <c r="P61" s="104">
        <v>21662128</v>
      </c>
      <c r="Q61" s="104">
        <v>4973683</v>
      </c>
      <c r="R61" s="90">
        <f aca="true" t="shared" si="12" ref="R61:R66">SUM(E61:Q61)</f>
        <v>1196822121</v>
      </c>
    </row>
    <row r="62" spans="1:18" ht="12.75">
      <c r="A62" s="13"/>
      <c r="B62" s="299" t="s">
        <v>95</v>
      </c>
      <c r="C62" s="299"/>
      <c r="D62" s="299"/>
      <c r="E62" s="76">
        <v>-21753790</v>
      </c>
      <c r="F62" s="76">
        <v>-44025979</v>
      </c>
      <c r="G62" s="76">
        <v>-53408617</v>
      </c>
      <c r="H62" s="76">
        <v>-49956011</v>
      </c>
      <c r="I62" s="76">
        <v>-11750960</v>
      </c>
      <c r="J62" s="76">
        <v>-15486150</v>
      </c>
      <c r="K62" s="76">
        <v>-153809132</v>
      </c>
      <c r="L62" s="76">
        <v>-239397262</v>
      </c>
      <c r="M62" s="76">
        <v>-26176327</v>
      </c>
      <c r="N62" s="76">
        <v>-9094732</v>
      </c>
      <c r="O62" s="76">
        <v>-2428082</v>
      </c>
      <c r="P62" s="76">
        <v>-5840952</v>
      </c>
      <c r="Q62" s="76">
        <v>-1939850</v>
      </c>
      <c r="R62" s="91">
        <f t="shared" si="12"/>
        <v>-635067844</v>
      </c>
    </row>
    <row r="63" spans="1:18" ht="25.5" customHeight="1">
      <c r="A63" s="13"/>
      <c r="B63" s="292" t="s">
        <v>96</v>
      </c>
      <c r="C63" s="292"/>
      <c r="D63" s="292"/>
      <c r="E63" s="75">
        <v>-16550873</v>
      </c>
      <c r="F63" s="75">
        <v>-10623379</v>
      </c>
      <c r="G63" s="75">
        <v>-12692947</v>
      </c>
      <c r="H63" s="75">
        <v>-13517969</v>
      </c>
      <c r="I63" s="75">
        <v>-6058677</v>
      </c>
      <c r="J63" s="75">
        <v>-20746695</v>
      </c>
      <c r="K63" s="75">
        <v>-62469448</v>
      </c>
      <c r="L63" s="75">
        <v>-33077824</v>
      </c>
      <c r="M63" s="75">
        <v>-18199482</v>
      </c>
      <c r="N63" s="75">
        <v>-2052899</v>
      </c>
      <c r="O63" s="75">
        <v>-1072356</v>
      </c>
      <c r="P63" s="75">
        <v>-3706276</v>
      </c>
      <c r="Q63" s="75">
        <v>-796828</v>
      </c>
      <c r="R63" s="92">
        <f t="shared" si="12"/>
        <v>-201565653</v>
      </c>
    </row>
    <row r="64" spans="1:18" ht="12.75">
      <c r="A64" s="13"/>
      <c r="B64" s="299" t="s">
        <v>97</v>
      </c>
      <c r="C64" s="299"/>
      <c r="D64" s="299"/>
      <c r="E64" s="93">
        <v>-10916198</v>
      </c>
      <c r="F64" s="93">
        <v>-3113276</v>
      </c>
      <c r="G64" s="93">
        <v>-2155690</v>
      </c>
      <c r="H64" s="93">
        <v>9309707</v>
      </c>
      <c r="I64" s="93">
        <v>-5689829</v>
      </c>
      <c r="J64" s="76">
        <v>299599</v>
      </c>
      <c r="K64" s="76">
        <v>-6972353</v>
      </c>
      <c r="L64" s="76">
        <v>-1325277</v>
      </c>
      <c r="M64" s="76">
        <v>-3550821</v>
      </c>
      <c r="N64" s="76">
        <v>2083121</v>
      </c>
      <c r="O64" s="76">
        <v>-1626603</v>
      </c>
      <c r="P64" s="76">
        <v>-5593749</v>
      </c>
      <c r="Q64" s="76">
        <v>-484518</v>
      </c>
      <c r="R64" s="92">
        <f t="shared" si="12"/>
        <v>-29735887</v>
      </c>
    </row>
    <row r="65" spans="1:18" ht="12.75">
      <c r="A65" s="13"/>
      <c r="B65" s="299" t="s">
        <v>98</v>
      </c>
      <c r="C65" s="299"/>
      <c r="D65" s="299"/>
      <c r="E65" s="94">
        <v>-14026574</v>
      </c>
      <c r="F65" s="94">
        <v>-12072832</v>
      </c>
      <c r="G65" s="94">
        <v>-9052476</v>
      </c>
      <c r="H65" s="94">
        <v>-10964652</v>
      </c>
      <c r="I65" s="94">
        <v>-5286472</v>
      </c>
      <c r="J65" s="94">
        <v>-7122279</v>
      </c>
      <c r="K65" s="94">
        <v>-37410503</v>
      </c>
      <c r="L65" s="94">
        <v>-41481756</v>
      </c>
      <c r="M65" s="94">
        <v>-9199113</v>
      </c>
      <c r="N65" s="94">
        <v>-2408009</v>
      </c>
      <c r="O65" s="94">
        <v>-1019532</v>
      </c>
      <c r="P65" s="94">
        <v>-4091325</v>
      </c>
      <c r="Q65" s="94">
        <v>-1492505</v>
      </c>
      <c r="R65" s="92">
        <f t="shared" si="12"/>
        <v>-155628028</v>
      </c>
    </row>
    <row r="66" spans="1:18" ht="13.5" thickBot="1">
      <c r="A66" s="13"/>
      <c r="B66" s="306" t="s">
        <v>13</v>
      </c>
      <c r="C66" s="306"/>
      <c r="D66" s="306"/>
      <c r="E66" s="105">
        <v>13764724</v>
      </c>
      <c r="F66" s="105">
        <v>34854951</v>
      </c>
      <c r="G66" s="105">
        <v>7311599</v>
      </c>
      <c r="H66" s="105">
        <v>3586165</v>
      </c>
      <c r="I66" s="105">
        <v>1607293</v>
      </c>
      <c r="J66" s="80">
        <v>1711278</v>
      </c>
      <c r="K66" s="80">
        <v>12254781</v>
      </c>
      <c r="L66" s="80">
        <v>9821781</v>
      </c>
      <c r="M66" s="80">
        <v>3303738</v>
      </c>
      <c r="N66" s="80">
        <v>679802</v>
      </c>
      <c r="O66" s="80">
        <v>350243</v>
      </c>
      <c r="P66" s="80">
        <v>1191346</v>
      </c>
      <c r="Q66" s="80">
        <v>151063</v>
      </c>
      <c r="R66" s="92">
        <f t="shared" si="12"/>
        <v>90588764</v>
      </c>
    </row>
    <row r="67" spans="1:18" ht="13.5" thickBot="1">
      <c r="A67" s="290" t="s">
        <v>3</v>
      </c>
      <c r="B67" s="290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</row>
    <row r="68" spans="1:18" ht="27" customHeight="1">
      <c r="A68" s="13"/>
      <c r="B68" s="300" t="s">
        <v>4</v>
      </c>
      <c r="C68" s="300"/>
      <c r="D68" s="300"/>
      <c r="E68" s="55">
        <f>E62/E61</f>
        <v>-0.2002844925329917</v>
      </c>
      <c r="F68" s="55">
        <f aca="true" t="shared" si="13" ref="F68:R68">F62/F61</f>
        <v>-0.30049545189002796</v>
      </c>
      <c r="G68" s="55">
        <f t="shared" si="13"/>
        <v>-0.5131840650002066</v>
      </c>
      <c r="H68" s="55">
        <f t="shared" si="13"/>
        <v>-0.6878796110151538</v>
      </c>
      <c r="I68" s="55">
        <f t="shared" si="13"/>
        <v>-0.33834433625604404</v>
      </c>
      <c r="J68" s="55">
        <f t="shared" si="13"/>
        <v>-0.3214924328875477</v>
      </c>
      <c r="K68" s="55">
        <f>K62/K61</f>
        <v>-0.6284382715404225</v>
      </c>
      <c r="L68" s="55">
        <f t="shared" si="13"/>
        <v>-0.7323009627420647</v>
      </c>
      <c r="M68" s="55">
        <f t="shared" si="13"/>
        <v>-0.40303698183022785</v>
      </c>
      <c r="N68" s="55">
        <f t="shared" si="13"/>
        <v>-0.759455140222347</v>
      </c>
      <c r="O68" s="55">
        <f t="shared" si="13"/>
        <v>-0.3528293033731115</v>
      </c>
      <c r="P68" s="55">
        <f t="shared" si="13"/>
        <v>-0.26963888312357864</v>
      </c>
      <c r="Q68" s="55">
        <f t="shared" si="13"/>
        <v>-0.39002284624894673</v>
      </c>
      <c r="R68" s="56">
        <f t="shared" si="13"/>
        <v>-0.5306284307891732</v>
      </c>
    </row>
    <row r="69" spans="1:18" ht="26.25" customHeight="1">
      <c r="A69" s="13"/>
      <c r="B69" s="292" t="s">
        <v>5</v>
      </c>
      <c r="C69" s="292"/>
      <c r="D69" s="292"/>
      <c r="E69" s="57">
        <f>E63/E61</f>
        <v>-0.15238186999980205</v>
      </c>
      <c r="F69" s="57">
        <f aca="true" t="shared" si="14" ref="F69:R69">F63/F61</f>
        <v>-0.0725089400784031</v>
      </c>
      <c r="G69" s="57">
        <f t="shared" si="14"/>
        <v>-0.12196193244045578</v>
      </c>
      <c r="H69" s="57">
        <f t="shared" si="14"/>
        <v>-0.18613846604835818</v>
      </c>
      <c r="I69" s="57">
        <f t="shared" si="14"/>
        <v>-0.17444694290124044</v>
      </c>
      <c r="J69" s="57">
        <f t="shared" si="14"/>
        <v>-0.4307013331219135</v>
      </c>
      <c r="K69" s="57">
        <f>K63/K61</f>
        <v>-0.25523966889823096</v>
      </c>
      <c r="L69" s="57">
        <f t="shared" si="14"/>
        <v>-0.10118295488530932</v>
      </c>
      <c r="M69" s="57">
        <f t="shared" si="14"/>
        <v>-0.28021747650667567</v>
      </c>
      <c r="N69" s="57">
        <f t="shared" si="14"/>
        <v>-0.17142722819180553</v>
      </c>
      <c r="O69" s="57">
        <f t="shared" si="14"/>
        <v>-0.15582612961505268</v>
      </c>
      <c r="P69" s="57">
        <f t="shared" si="14"/>
        <v>-0.1710947327058542</v>
      </c>
      <c r="Q69" s="57">
        <f t="shared" si="14"/>
        <v>-0.16020884322543275</v>
      </c>
      <c r="R69" s="58">
        <f t="shared" si="14"/>
        <v>-0.16841738589489189</v>
      </c>
    </row>
    <row r="70" spans="1:18" ht="32.25" customHeight="1">
      <c r="A70" s="13"/>
      <c r="B70" s="292" t="s">
        <v>6</v>
      </c>
      <c r="C70" s="292"/>
      <c r="D70" s="292"/>
      <c r="E70" s="57">
        <f>E64/E61</f>
        <v>-0.10050410419608072</v>
      </c>
      <c r="F70" s="57">
        <f aca="true" t="shared" si="15" ref="F70:R70">F64/F61</f>
        <v>-0.021249391830182325</v>
      </c>
      <c r="G70" s="57">
        <f t="shared" si="15"/>
        <v>-0.020713244776218328</v>
      </c>
      <c r="H70" s="57">
        <f t="shared" si="15"/>
        <v>0.12819193329557588</v>
      </c>
      <c r="I70" s="57">
        <f t="shared" si="15"/>
        <v>-0.16382673555312852</v>
      </c>
      <c r="J70" s="57">
        <f t="shared" si="15"/>
        <v>0.006219674444628032</v>
      </c>
      <c r="K70" s="57">
        <f>K64/K61</f>
        <v>-0.02848786291759113</v>
      </c>
      <c r="L70" s="57">
        <f t="shared" si="15"/>
        <v>-0.0040539378558135525</v>
      </c>
      <c r="M70" s="57">
        <f t="shared" si="15"/>
        <v>-0.05467200111227949</v>
      </c>
      <c r="N70" s="57">
        <f t="shared" si="15"/>
        <v>0.1739509147883759</v>
      </c>
      <c r="O70" s="57">
        <f t="shared" si="15"/>
        <v>-0.2363648358476416</v>
      </c>
      <c r="P70" s="57">
        <f t="shared" si="15"/>
        <v>-0.25822712339249404</v>
      </c>
      <c r="Q70" s="57">
        <f t="shared" si="15"/>
        <v>-0.09741634117011479</v>
      </c>
      <c r="R70" s="58">
        <f t="shared" si="15"/>
        <v>-0.02484570303158693</v>
      </c>
    </row>
    <row r="71" spans="1:18" ht="27" customHeight="1">
      <c r="A71" s="13"/>
      <c r="B71" s="292" t="s">
        <v>7</v>
      </c>
      <c r="C71" s="292"/>
      <c r="D71" s="292"/>
      <c r="E71" s="57">
        <f>E65/E61</f>
        <v>-0.1291409568432193</v>
      </c>
      <c r="F71" s="57">
        <f aca="true" t="shared" si="16" ref="F71:R71">F65/F61</f>
        <v>-0.08240205419242103</v>
      </c>
      <c r="G71" s="57">
        <f t="shared" si="16"/>
        <v>-0.08698196457692979</v>
      </c>
      <c r="H71" s="57">
        <f t="shared" si="16"/>
        <v>-0.15098004027336226</v>
      </c>
      <c r="I71" s="57">
        <f t="shared" si="16"/>
        <v>-0.15221291366630146</v>
      </c>
      <c r="J71" s="57">
        <f t="shared" si="16"/>
        <v>-0.1478584931318559</v>
      </c>
      <c r="K71" s="57">
        <f>K65/K61</f>
        <v>-0.15285302983686164</v>
      </c>
      <c r="L71" s="57">
        <f t="shared" si="16"/>
        <v>-0.12689004711771273</v>
      </c>
      <c r="M71" s="57">
        <f t="shared" si="16"/>
        <v>-0.14163876922209953</v>
      </c>
      <c r="N71" s="57">
        <f t="shared" si="16"/>
        <v>-0.20108067095893242</v>
      </c>
      <c r="O71" s="57">
        <f t="shared" si="16"/>
        <v>-0.14815017175144626</v>
      </c>
      <c r="P71" s="57">
        <f t="shared" si="16"/>
        <v>-0.1888699485110604</v>
      </c>
      <c r="Q71" s="57">
        <f t="shared" si="16"/>
        <v>-0.3000804434058222</v>
      </c>
      <c r="R71" s="58">
        <f t="shared" si="16"/>
        <v>-0.13003438461679304</v>
      </c>
    </row>
    <row r="72" spans="1:18" ht="29.25" customHeight="1">
      <c r="A72" s="13"/>
      <c r="B72" s="292" t="s">
        <v>8</v>
      </c>
      <c r="C72" s="292"/>
      <c r="D72" s="292"/>
      <c r="E72" s="57">
        <f>E68+E70</f>
        <v>-0.30078859672907243</v>
      </c>
      <c r="F72" s="57">
        <f aca="true" t="shared" si="17" ref="F72:R72">F68+F70</f>
        <v>-0.3217448437202103</v>
      </c>
      <c r="G72" s="57">
        <f t="shared" si="17"/>
        <v>-0.5338973097764249</v>
      </c>
      <c r="H72" s="57">
        <f t="shared" si="17"/>
        <v>-0.559687677719578</v>
      </c>
      <c r="I72" s="57">
        <f t="shared" si="17"/>
        <v>-0.5021710718091725</v>
      </c>
      <c r="J72" s="57">
        <f t="shared" si="17"/>
        <v>-0.3152727584429197</v>
      </c>
      <c r="K72" s="57">
        <f>K68+K70</f>
        <v>-0.6569261344580136</v>
      </c>
      <c r="L72" s="57">
        <f t="shared" si="17"/>
        <v>-0.7363549005978782</v>
      </c>
      <c r="M72" s="57">
        <f t="shared" si="17"/>
        <v>-0.45770898294250734</v>
      </c>
      <c r="N72" s="57">
        <f t="shared" si="17"/>
        <v>-0.5855042254339711</v>
      </c>
      <c r="O72" s="57">
        <f t="shared" si="17"/>
        <v>-0.5891941392207531</v>
      </c>
      <c r="P72" s="57">
        <f t="shared" si="17"/>
        <v>-0.5278660065160727</v>
      </c>
      <c r="Q72" s="57">
        <f t="shared" si="17"/>
        <v>-0.4874391874190615</v>
      </c>
      <c r="R72" s="58">
        <f t="shared" si="17"/>
        <v>-0.5554741338207602</v>
      </c>
    </row>
    <row r="73" spans="1:18" ht="39.75" customHeight="1">
      <c r="A73" s="13"/>
      <c r="B73" s="292" t="s">
        <v>9</v>
      </c>
      <c r="C73" s="292"/>
      <c r="D73" s="292"/>
      <c r="E73" s="57">
        <f>E68+E69+E70+E71</f>
        <v>-0.5823114235720936</v>
      </c>
      <c r="F73" s="57">
        <f aca="true" t="shared" si="18" ref="F73:R73">F68+F69+F70+F71</f>
        <v>-0.4766558379910344</v>
      </c>
      <c r="G73" s="57">
        <f t="shared" si="18"/>
        <v>-0.7428412067938104</v>
      </c>
      <c r="H73" s="57">
        <f t="shared" si="18"/>
        <v>-0.8968061840412984</v>
      </c>
      <c r="I73" s="57">
        <f t="shared" si="18"/>
        <v>-0.8288309283767146</v>
      </c>
      <c r="J73" s="57">
        <f t="shared" si="18"/>
        <v>-0.893832584696689</v>
      </c>
      <c r="K73" s="57">
        <f>K68+K69+K70+K71</f>
        <v>-1.065018833193106</v>
      </c>
      <c r="L73" s="57">
        <f t="shared" si="18"/>
        <v>-0.9644279026009004</v>
      </c>
      <c r="M73" s="57">
        <f t="shared" si="18"/>
        <v>-0.8795652286712825</v>
      </c>
      <c r="N73" s="57">
        <f t="shared" si="18"/>
        <v>-0.9580121245847091</v>
      </c>
      <c r="O73" s="57">
        <f t="shared" si="18"/>
        <v>-0.893170440587252</v>
      </c>
      <c r="P73" s="57">
        <f t="shared" si="18"/>
        <v>-0.8878306877329872</v>
      </c>
      <c r="Q73" s="57">
        <f t="shared" si="18"/>
        <v>-0.9477284740503165</v>
      </c>
      <c r="R73" s="58">
        <f t="shared" si="18"/>
        <v>-0.8539259043324451</v>
      </c>
    </row>
    <row r="74" spans="1:18" ht="27.75" customHeight="1" thickBot="1">
      <c r="A74" s="54"/>
      <c r="B74" s="301" t="s">
        <v>99</v>
      </c>
      <c r="C74" s="301"/>
      <c r="D74" s="301"/>
      <c r="E74" s="59">
        <f>E66/E61</f>
        <v>0.12673013581526216</v>
      </c>
      <c r="F74" s="59">
        <f>F66/F61</f>
        <v>0.2378994059700474</v>
      </c>
      <c r="G74" s="59">
        <f aca="true" t="shared" si="19" ref="G74:R74">G66/G61</f>
        <v>0.07025450774116555</v>
      </c>
      <c r="H74" s="59">
        <f t="shared" si="19"/>
        <v>0.049380439627899016</v>
      </c>
      <c r="I74" s="59">
        <f t="shared" si="19"/>
        <v>0.04627864304312038</v>
      </c>
      <c r="J74" s="59">
        <f t="shared" si="19"/>
        <v>0.03552612673691891</v>
      </c>
      <c r="K74" s="59">
        <f>K66/K61</f>
        <v>0.050070976213209564</v>
      </c>
      <c r="L74" s="59">
        <f t="shared" si="19"/>
        <v>0.030044201934697645</v>
      </c>
      <c r="M74" s="59">
        <f t="shared" si="19"/>
        <v>0.050867663453235186</v>
      </c>
      <c r="N74" s="59">
        <f t="shared" si="19"/>
        <v>0.056766831967498536</v>
      </c>
      <c r="O74" s="59">
        <f t="shared" si="19"/>
        <v>0.05089448943705719</v>
      </c>
      <c r="P74" s="59">
        <f t="shared" si="19"/>
        <v>0.05499672054379884</v>
      </c>
      <c r="Q74" s="59">
        <f t="shared" si="19"/>
        <v>0.030372462418694558</v>
      </c>
      <c r="R74" s="60">
        <f t="shared" si="19"/>
        <v>0.07569108425595353</v>
      </c>
    </row>
    <row r="75" s="13" customFormat="1" ht="13.5" customHeight="1">
      <c r="A75" s="13" t="s">
        <v>36</v>
      </c>
    </row>
    <row r="77" ht="12.75">
      <c r="J77" s="15"/>
    </row>
    <row r="78" ht="12.75">
      <c r="J78" s="15"/>
    </row>
    <row r="79" ht="12.75">
      <c r="J79" s="15"/>
    </row>
    <row r="80" ht="12.75">
      <c r="J80" s="15"/>
    </row>
    <row r="81" ht="12.75">
      <c r="J81" s="15"/>
    </row>
    <row r="82" ht="12.75">
      <c r="J82" s="15"/>
    </row>
    <row r="83" ht="12.75">
      <c r="J83" s="15"/>
    </row>
    <row r="84" ht="12.75">
      <c r="J84" s="15"/>
    </row>
  </sheetData>
  <sheetProtection/>
  <mergeCells count="68">
    <mergeCell ref="B71:D71"/>
    <mergeCell ref="B72:D72"/>
    <mergeCell ref="B73:D73"/>
    <mergeCell ref="B74:D74"/>
    <mergeCell ref="B65:D65"/>
    <mergeCell ref="B66:D66"/>
    <mergeCell ref="A67:R67"/>
    <mergeCell ref="B68:D68"/>
    <mergeCell ref="B69:D69"/>
    <mergeCell ref="B70:D70"/>
    <mergeCell ref="B48:D48"/>
    <mergeCell ref="B49:D49"/>
    <mergeCell ref="A58:D58"/>
    <mergeCell ref="A60:R60"/>
    <mergeCell ref="B63:D63"/>
    <mergeCell ref="B64:D64"/>
    <mergeCell ref="B62:D62"/>
    <mergeCell ref="A55:D55"/>
    <mergeCell ref="B51:D51"/>
    <mergeCell ref="B52:D52"/>
    <mergeCell ref="B44:D44"/>
    <mergeCell ref="B42:D42"/>
    <mergeCell ref="B43:D43"/>
    <mergeCell ref="B45:D45"/>
    <mergeCell ref="A46:D46"/>
    <mergeCell ref="B47:D47"/>
    <mergeCell ref="E3:R3"/>
    <mergeCell ref="E4:R4"/>
    <mergeCell ref="E5:G5"/>
    <mergeCell ref="J5:P5"/>
    <mergeCell ref="A7:D7"/>
    <mergeCell ref="B8:D8"/>
    <mergeCell ref="C9:D9"/>
    <mergeCell ref="C10:D10"/>
    <mergeCell ref="C11:D11"/>
    <mergeCell ref="B12:D12"/>
    <mergeCell ref="B13:D13"/>
    <mergeCell ref="B14:D14"/>
    <mergeCell ref="A31:D31"/>
    <mergeCell ref="B17:D17"/>
    <mergeCell ref="B19:D19"/>
    <mergeCell ref="B20:D20"/>
    <mergeCell ref="A18:D18"/>
    <mergeCell ref="B22:D22"/>
    <mergeCell ref="B25:D25"/>
    <mergeCell ref="B21:D21"/>
    <mergeCell ref="A23:D23"/>
    <mergeCell ref="B24:D24"/>
    <mergeCell ref="B41:D41"/>
    <mergeCell ref="B38:D38"/>
    <mergeCell ref="C39:D39"/>
    <mergeCell ref="C40:D40"/>
    <mergeCell ref="A26:D26"/>
    <mergeCell ref="B27:D27"/>
    <mergeCell ref="B28:D28"/>
    <mergeCell ref="B30:D30"/>
    <mergeCell ref="B32:D32"/>
    <mergeCell ref="B29:D29"/>
    <mergeCell ref="B50:D50"/>
    <mergeCell ref="A54:D54"/>
    <mergeCell ref="A56:D56"/>
    <mergeCell ref="B61:D61"/>
    <mergeCell ref="A57:D57"/>
    <mergeCell ref="B33:D33"/>
    <mergeCell ref="B34:D34"/>
    <mergeCell ref="B35:D35"/>
    <mergeCell ref="A36:D36"/>
    <mergeCell ref="A37:D37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E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421875" style="7" customWidth="1"/>
    <col min="2" max="2" width="24.00390625" style="7" customWidth="1"/>
    <col min="3" max="3" width="44.00390625" style="7" customWidth="1"/>
    <col min="4" max="4" width="12.00390625" style="183" bestFit="1" customWidth="1"/>
    <col min="5" max="5" width="12.00390625" style="7" bestFit="1" customWidth="1"/>
    <col min="6" max="16384" width="9.140625" style="7" customWidth="1"/>
  </cols>
  <sheetData>
    <row r="1" ht="19.5" customHeight="1">
      <c r="A1" s="1" t="s">
        <v>304</v>
      </c>
    </row>
    <row r="2" ht="6.75" customHeight="1" thickBot="1"/>
    <row r="3" spans="1:5" ht="13.5" customHeight="1" thickBot="1">
      <c r="A3" s="5"/>
      <c r="B3" s="5"/>
      <c r="C3" s="5"/>
      <c r="D3" s="290" t="s">
        <v>365</v>
      </c>
      <c r="E3" s="290"/>
    </row>
    <row r="4" spans="1:5" ht="13.5" customHeight="1" thickBot="1">
      <c r="A4" s="6"/>
      <c r="B4" s="6"/>
      <c r="C4" s="2"/>
      <c r="D4" s="164">
        <v>2010</v>
      </c>
      <c r="E4" s="164">
        <v>2011</v>
      </c>
    </row>
    <row r="5" spans="1:5" s="34" customFormat="1" ht="13.5" thickBot="1">
      <c r="A5" s="106" t="s">
        <v>117</v>
      </c>
      <c r="B5" s="106"/>
      <c r="C5" s="106"/>
      <c r="D5" s="191">
        <v>2276749</v>
      </c>
      <c r="E5" s="191">
        <v>2167783</v>
      </c>
    </row>
    <row r="6" spans="1:5" s="34" customFormat="1" ht="13.5" thickBot="1">
      <c r="A6" s="106" t="s">
        <v>118</v>
      </c>
      <c r="B6" s="106"/>
      <c r="C6" s="106"/>
      <c r="D6" s="107">
        <f>D7+D8+D9+D10+D11+D12+D13+D14+D15+D16+D20</f>
        <v>1662280734</v>
      </c>
      <c r="E6" s="107">
        <f>E7+E8+E9+E10+E11+E12+E13+E14+E15+E16+E20</f>
        <v>1826401258</v>
      </c>
    </row>
    <row r="7" spans="1:5" ht="12.75">
      <c r="A7" s="108"/>
      <c r="B7" s="109" t="s">
        <v>119</v>
      </c>
      <c r="C7" s="110"/>
      <c r="D7" s="179">
        <v>152112452</v>
      </c>
      <c r="E7" s="179">
        <v>160088638</v>
      </c>
    </row>
    <row r="8" spans="1:5" ht="12.75">
      <c r="A8" s="13"/>
      <c r="B8" s="292" t="s">
        <v>120</v>
      </c>
      <c r="C8" s="292"/>
      <c r="D8" s="180">
        <v>64818866</v>
      </c>
      <c r="E8" s="180">
        <v>72814938</v>
      </c>
    </row>
    <row r="9" spans="1:5" ht="12.75">
      <c r="A9" s="13"/>
      <c r="B9" s="11" t="s">
        <v>121</v>
      </c>
      <c r="C9" s="111"/>
      <c r="D9" s="180">
        <v>23180595</v>
      </c>
      <c r="E9" s="180">
        <v>24847560</v>
      </c>
    </row>
    <row r="10" spans="1:5" ht="12.75">
      <c r="A10" s="13"/>
      <c r="B10" s="11" t="s">
        <v>122</v>
      </c>
      <c r="C10" s="111"/>
      <c r="D10" s="180">
        <v>12686549</v>
      </c>
      <c r="E10" s="180">
        <v>16895367</v>
      </c>
    </row>
    <row r="11" spans="1:5" ht="12.75">
      <c r="A11" s="13"/>
      <c r="B11" s="292" t="s">
        <v>123</v>
      </c>
      <c r="C11" s="292"/>
      <c r="D11" s="180">
        <v>493618575</v>
      </c>
      <c r="E11" s="180">
        <v>527115847</v>
      </c>
    </row>
    <row r="12" spans="1:5" ht="12.75">
      <c r="A12" s="13"/>
      <c r="B12" s="292" t="s">
        <v>164</v>
      </c>
      <c r="C12" s="292"/>
      <c r="D12" s="180">
        <v>111962217</v>
      </c>
      <c r="E12" s="180">
        <v>103721311</v>
      </c>
    </row>
    <row r="13" spans="1:5" ht="12.75">
      <c r="A13" s="13"/>
      <c r="B13" s="69" t="s">
        <v>124</v>
      </c>
      <c r="C13" s="69"/>
      <c r="D13" s="180">
        <v>6120031</v>
      </c>
      <c r="E13" s="180">
        <v>12583061</v>
      </c>
    </row>
    <row r="14" spans="1:5" ht="12.75">
      <c r="A14" s="13"/>
      <c r="B14" s="292" t="s">
        <v>125</v>
      </c>
      <c r="C14" s="292"/>
      <c r="D14" s="180">
        <v>868262</v>
      </c>
      <c r="E14" s="180">
        <v>1363002</v>
      </c>
    </row>
    <row r="15" spans="1:5" ht="12.75">
      <c r="A15" s="13"/>
      <c r="B15" s="69" t="s">
        <v>126</v>
      </c>
      <c r="C15" s="69"/>
      <c r="D15" s="180">
        <v>327634592</v>
      </c>
      <c r="E15" s="180">
        <v>366793270</v>
      </c>
    </row>
    <row r="16" spans="1:5" ht="12.75">
      <c r="A16" s="13"/>
      <c r="B16" s="304" t="s">
        <v>127</v>
      </c>
      <c r="C16" s="304"/>
      <c r="D16" s="181">
        <v>456760557</v>
      </c>
      <c r="E16" s="181">
        <v>527272078</v>
      </c>
    </row>
    <row r="17" spans="1:5" ht="12.75">
      <c r="A17" s="13"/>
      <c r="B17" s="66"/>
      <c r="C17" s="69" t="s">
        <v>128</v>
      </c>
      <c r="D17" s="180">
        <v>368734526</v>
      </c>
      <c r="E17" s="180">
        <v>425759039</v>
      </c>
    </row>
    <row r="18" spans="1:5" ht="12.75">
      <c r="A18" s="13"/>
      <c r="B18" s="11"/>
      <c r="C18" s="10" t="s">
        <v>129</v>
      </c>
      <c r="D18" s="180">
        <v>84606050</v>
      </c>
      <c r="E18" s="180">
        <v>99892105</v>
      </c>
    </row>
    <row r="19" spans="1:5" ht="12.75">
      <c r="A19" s="13"/>
      <c r="B19" s="11"/>
      <c r="C19" s="10" t="s">
        <v>130</v>
      </c>
      <c r="D19" s="180">
        <v>3419981</v>
      </c>
      <c r="E19" s="180">
        <v>1620934</v>
      </c>
    </row>
    <row r="20" spans="1:5" ht="13.5" thickBot="1">
      <c r="A20" s="54"/>
      <c r="B20" s="301" t="s">
        <v>131</v>
      </c>
      <c r="C20" s="301"/>
      <c r="D20" s="182">
        <v>12518038</v>
      </c>
      <c r="E20" s="182">
        <v>12906186</v>
      </c>
    </row>
    <row r="21" spans="1:5" ht="13.5" thickBot="1">
      <c r="A21" s="294" t="s">
        <v>132</v>
      </c>
      <c r="B21" s="294"/>
      <c r="C21" s="294"/>
      <c r="D21" s="107">
        <f>SUM(D22:D25)</f>
        <v>597900028</v>
      </c>
      <c r="E21" s="107">
        <f>SUM(E22:E25)</f>
        <v>645823304</v>
      </c>
    </row>
    <row r="22" spans="1:5" ht="12.75">
      <c r="A22" s="13"/>
      <c r="B22" s="292" t="s">
        <v>133</v>
      </c>
      <c r="C22" s="292"/>
      <c r="D22" s="180">
        <v>43161029</v>
      </c>
      <c r="E22" s="180">
        <v>222043872</v>
      </c>
    </row>
    <row r="23" spans="1:5" ht="12.75">
      <c r="A23" s="13"/>
      <c r="B23" s="292" t="s">
        <v>123</v>
      </c>
      <c r="C23" s="292"/>
      <c r="D23" s="180">
        <v>202349434</v>
      </c>
      <c r="E23" s="180">
        <v>27010576</v>
      </c>
    </row>
    <row r="24" spans="1:5" ht="12.75">
      <c r="A24" s="13"/>
      <c r="B24" s="69" t="s">
        <v>124</v>
      </c>
      <c r="C24" s="69"/>
      <c r="D24" s="180">
        <v>149692033</v>
      </c>
      <c r="E24" s="180">
        <v>165564645</v>
      </c>
    </row>
    <row r="25" spans="1:5" ht="13.5" thickBot="1">
      <c r="A25" s="54"/>
      <c r="B25" s="301" t="s">
        <v>134</v>
      </c>
      <c r="C25" s="301"/>
      <c r="D25" s="182">
        <v>202697532</v>
      </c>
      <c r="E25" s="182">
        <v>231204211</v>
      </c>
    </row>
    <row r="26" spans="1:5" ht="13.5" thickBot="1">
      <c r="A26" s="294" t="s">
        <v>135</v>
      </c>
      <c r="B26" s="294"/>
      <c r="C26" s="294"/>
      <c r="D26" s="192">
        <f>SUM(D27:D28)</f>
        <v>69851730</v>
      </c>
      <c r="E26" s="192">
        <f>SUM(E27:E28)</f>
        <v>85126334</v>
      </c>
    </row>
    <row r="27" spans="1:5" ht="12.75">
      <c r="A27" s="108"/>
      <c r="B27" s="307" t="s">
        <v>136</v>
      </c>
      <c r="C27" s="307"/>
      <c r="D27" s="193">
        <v>58970493</v>
      </c>
      <c r="E27" s="193">
        <v>73309070</v>
      </c>
    </row>
    <row r="28" spans="1:5" ht="13.5" thickBot="1">
      <c r="A28" s="54"/>
      <c r="B28" s="301" t="s">
        <v>137</v>
      </c>
      <c r="C28" s="301"/>
      <c r="D28" s="194">
        <v>10881237</v>
      </c>
      <c r="E28" s="194">
        <v>11817264</v>
      </c>
    </row>
    <row r="29" spans="1:5" ht="13.5" thickBot="1">
      <c r="A29" s="294" t="s">
        <v>138</v>
      </c>
      <c r="B29" s="294"/>
      <c r="C29" s="294"/>
      <c r="D29" s="107">
        <f>SUM(D30:D32)</f>
        <v>125123135</v>
      </c>
      <c r="E29" s="107">
        <f>SUM(E30:E32)</f>
        <v>131856972</v>
      </c>
    </row>
    <row r="30" spans="1:5" ht="12.75">
      <c r="A30" s="108"/>
      <c r="B30" s="307" t="s">
        <v>136</v>
      </c>
      <c r="C30" s="307"/>
      <c r="D30" s="179">
        <v>66660275</v>
      </c>
      <c r="E30" s="179">
        <v>70140596</v>
      </c>
    </row>
    <row r="31" spans="1:5" ht="12.75">
      <c r="A31" s="13"/>
      <c r="B31" s="292" t="s">
        <v>137</v>
      </c>
      <c r="C31" s="292"/>
      <c r="D31" s="180">
        <v>57212626</v>
      </c>
      <c r="E31" s="180">
        <v>58805261</v>
      </c>
    </row>
    <row r="32" spans="1:5" ht="13.5" thickBot="1">
      <c r="A32" s="13"/>
      <c r="B32" s="307" t="s">
        <v>299</v>
      </c>
      <c r="C32" s="307"/>
      <c r="D32" s="179">
        <v>1250234</v>
      </c>
      <c r="E32" s="179">
        <v>2911115</v>
      </c>
    </row>
    <row r="33" spans="1:5" ht="13.5" thickBot="1">
      <c r="A33" s="294" t="s">
        <v>139</v>
      </c>
      <c r="B33" s="294"/>
      <c r="C33" s="294"/>
      <c r="D33" s="107">
        <f>SUM(D34:D36)</f>
        <v>222370565</v>
      </c>
      <c r="E33" s="107">
        <f>SUM(E34:E36)</f>
        <v>236452179</v>
      </c>
    </row>
    <row r="34" spans="1:5" ht="12.75">
      <c r="A34" s="108"/>
      <c r="B34" s="307" t="s">
        <v>140</v>
      </c>
      <c r="C34" s="307"/>
      <c r="D34" s="179">
        <v>85194587</v>
      </c>
      <c r="E34" s="179">
        <v>71418506</v>
      </c>
    </row>
    <row r="35" spans="1:5" ht="12.75">
      <c r="A35" s="13"/>
      <c r="B35" s="292" t="s">
        <v>300</v>
      </c>
      <c r="C35" s="292"/>
      <c r="D35" s="195">
        <v>134209380</v>
      </c>
      <c r="E35" s="195">
        <v>161984792</v>
      </c>
    </row>
    <row r="36" spans="1:5" ht="13.5" thickBot="1">
      <c r="A36" s="54"/>
      <c r="B36" s="301" t="s">
        <v>301</v>
      </c>
      <c r="C36" s="301"/>
      <c r="D36" s="182">
        <v>2966598</v>
      </c>
      <c r="E36" s="182">
        <v>3048881</v>
      </c>
    </row>
    <row r="37" spans="1:5" ht="13.5" thickBot="1">
      <c r="A37" s="294" t="s">
        <v>141</v>
      </c>
      <c r="B37" s="294"/>
      <c r="C37" s="294"/>
      <c r="D37" s="196">
        <f>SUM(D38:D39)</f>
        <v>17083036</v>
      </c>
      <c r="E37" s="196">
        <f>SUM(E38:E39)</f>
        <v>27111480</v>
      </c>
    </row>
    <row r="38" spans="1:5" ht="12.75">
      <c r="A38" s="108"/>
      <c r="B38" s="300" t="s">
        <v>142</v>
      </c>
      <c r="C38" s="300"/>
      <c r="D38" s="197">
        <v>9157328</v>
      </c>
      <c r="E38" s="197">
        <v>11005815</v>
      </c>
    </row>
    <row r="39" spans="1:5" ht="13.5" thickBot="1">
      <c r="A39" s="54"/>
      <c r="B39" s="301" t="s">
        <v>143</v>
      </c>
      <c r="C39" s="301"/>
      <c r="D39" s="182">
        <v>7925708</v>
      </c>
      <c r="E39" s="182">
        <v>16105665</v>
      </c>
    </row>
    <row r="40" spans="1:5" ht="13.5" thickBot="1">
      <c r="A40" s="293" t="s">
        <v>144</v>
      </c>
      <c r="B40" s="293"/>
      <c r="C40" s="293"/>
      <c r="D40" s="196">
        <f>SUM(D41:D43)</f>
        <v>62670741</v>
      </c>
      <c r="E40" s="196">
        <f>SUM(E41:E43)</f>
        <v>78353553</v>
      </c>
    </row>
    <row r="41" spans="1:5" ht="12.75">
      <c r="A41" s="112"/>
      <c r="B41" s="72" t="s">
        <v>145</v>
      </c>
      <c r="C41" s="113"/>
      <c r="D41" s="197">
        <v>30709680</v>
      </c>
      <c r="E41" s="197">
        <v>39551503</v>
      </c>
    </row>
    <row r="42" spans="1:5" ht="12.75">
      <c r="A42" s="13"/>
      <c r="B42" s="292" t="s">
        <v>146</v>
      </c>
      <c r="C42" s="292"/>
      <c r="D42" s="180">
        <v>29814114</v>
      </c>
      <c r="E42" s="180">
        <v>33288190</v>
      </c>
    </row>
    <row r="43" spans="1:5" ht="13.5" thickBot="1">
      <c r="A43" s="114"/>
      <c r="B43" s="306" t="s">
        <v>144</v>
      </c>
      <c r="C43" s="306"/>
      <c r="D43" s="182">
        <v>2146947</v>
      </c>
      <c r="E43" s="182">
        <v>5513860</v>
      </c>
    </row>
    <row r="44" spans="1:5" ht="13.5" thickBot="1">
      <c r="A44" s="293" t="s">
        <v>147</v>
      </c>
      <c r="B44" s="293"/>
      <c r="C44" s="293"/>
      <c r="D44" s="196">
        <f>SUM(D45:D49)</f>
        <v>197877297</v>
      </c>
      <c r="E44" s="196">
        <f>SUM(E45:E49)</f>
        <v>220933135</v>
      </c>
    </row>
    <row r="45" spans="1:5" ht="12.75">
      <c r="A45" s="72"/>
      <c r="B45" s="72" t="s">
        <v>148</v>
      </c>
      <c r="C45" s="72"/>
      <c r="D45" s="197">
        <v>1130416</v>
      </c>
      <c r="E45" s="197">
        <v>1593532</v>
      </c>
    </row>
    <row r="46" spans="1:5" ht="12.75">
      <c r="A46" s="13"/>
      <c r="B46" s="308" t="s">
        <v>302</v>
      </c>
      <c r="C46" s="308"/>
      <c r="D46" s="179">
        <v>124937</v>
      </c>
      <c r="E46" s="179">
        <v>11266</v>
      </c>
    </row>
    <row r="47" spans="1:5" ht="12.75">
      <c r="A47" s="13"/>
      <c r="B47" s="178" t="s">
        <v>149</v>
      </c>
      <c r="C47" s="178"/>
      <c r="D47" s="179">
        <v>48965791</v>
      </c>
      <c r="E47" s="179">
        <v>85188893</v>
      </c>
    </row>
    <row r="48" spans="1:5" ht="12.75">
      <c r="A48" s="13"/>
      <c r="B48" s="292" t="s">
        <v>150</v>
      </c>
      <c r="C48" s="292"/>
      <c r="D48" s="180">
        <v>143637767</v>
      </c>
      <c r="E48" s="180">
        <v>133389407</v>
      </c>
    </row>
    <row r="49" spans="1:5" ht="13.5" thickBot="1">
      <c r="A49" s="13"/>
      <c r="B49" s="69" t="s">
        <v>303</v>
      </c>
      <c r="C49" s="69"/>
      <c r="D49" s="180">
        <v>4018386</v>
      </c>
      <c r="E49" s="180">
        <v>750037</v>
      </c>
    </row>
    <row r="50" spans="1:5" ht="13.5" thickBot="1">
      <c r="A50" s="293" t="s">
        <v>151</v>
      </c>
      <c r="B50" s="293"/>
      <c r="C50" s="293"/>
      <c r="D50" s="107">
        <f>SUM(D51:D54)</f>
        <v>118905810</v>
      </c>
      <c r="E50" s="107">
        <f>SUM(E51:E54)</f>
        <v>130929576</v>
      </c>
    </row>
    <row r="51" spans="1:5" ht="12.75">
      <c r="A51" s="13"/>
      <c r="B51" s="300" t="s">
        <v>152</v>
      </c>
      <c r="C51" s="300"/>
      <c r="D51" s="197">
        <v>107567318</v>
      </c>
      <c r="E51" s="197">
        <v>120640072</v>
      </c>
    </row>
    <row r="52" spans="1:5" ht="12.75">
      <c r="A52" s="13"/>
      <c r="B52" s="292" t="s">
        <v>153</v>
      </c>
      <c r="C52" s="292"/>
      <c r="D52" s="180">
        <v>1595671</v>
      </c>
      <c r="E52" s="180">
        <v>1589560</v>
      </c>
    </row>
    <row r="53" spans="1:5" ht="12.75">
      <c r="A53" s="13"/>
      <c r="B53" s="292" t="s">
        <v>154</v>
      </c>
      <c r="C53" s="292"/>
      <c r="D53" s="180">
        <v>1866910</v>
      </c>
      <c r="E53" s="180">
        <v>2242060</v>
      </c>
    </row>
    <row r="54" spans="1:5" ht="13.5" thickBot="1">
      <c r="A54" s="54"/>
      <c r="B54" s="65" t="s">
        <v>155</v>
      </c>
      <c r="C54" s="65"/>
      <c r="D54" s="182">
        <v>7875911</v>
      </c>
      <c r="E54" s="182">
        <v>6457884</v>
      </c>
    </row>
    <row r="55" spans="1:5" ht="13.5" thickBot="1">
      <c r="A55" s="290" t="s">
        <v>47</v>
      </c>
      <c r="B55" s="290"/>
      <c r="C55" s="290"/>
      <c r="D55" s="198">
        <f>D5+D6+D21+D26+D29+D33+D37+D40+D44+D50</f>
        <v>3076339825</v>
      </c>
      <c r="E55" s="198">
        <f>E5+E6+E21+E26+E29+E33+E37+E40+E44+E50</f>
        <v>3385155574</v>
      </c>
    </row>
    <row r="56" ht="13.5" customHeight="1">
      <c r="A56" s="13" t="s">
        <v>36</v>
      </c>
    </row>
  </sheetData>
  <sheetProtection/>
  <mergeCells count="36">
    <mergeCell ref="D3:E3"/>
    <mergeCell ref="B51:C51"/>
    <mergeCell ref="B52:C52"/>
    <mergeCell ref="B53:C53"/>
    <mergeCell ref="A55:C55"/>
    <mergeCell ref="A44:C44"/>
    <mergeCell ref="B46:C46"/>
    <mergeCell ref="B48:C48"/>
    <mergeCell ref="A50:C50"/>
    <mergeCell ref="B38:C38"/>
    <mergeCell ref="B39:C39"/>
    <mergeCell ref="A40:C40"/>
    <mergeCell ref="B42:C42"/>
    <mergeCell ref="B43:C43"/>
    <mergeCell ref="B30:C30"/>
    <mergeCell ref="B31:C31"/>
    <mergeCell ref="A33:C33"/>
    <mergeCell ref="B34:C34"/>
    <mergeCell ref="B36:C36"/>
    <mergeCell ref="A37:C37"/>
    <mergeCell ref="B32:C32"/>
    <mergeCell ref="B35:C35"/>
    <mergeCell ref="B22:C22"/>
    <mergeCell ref="B23:C23"/>
    <mergeCell ref="B25:C25"/>
    <mergeCell ref="A26:C26"/>
    <mergeCell ref="B28:C28"/>
    <mergeCell ref="A29:C29"/>
    <mergeCell ref="B27:C27"/>
    <mergeCell ref="A21:C21"/>
    <mergeCell ref="B20:C20"/>
    <mergeCell ref="B8:C8"/>
    <mergeCell ref="B11:C11"/>
    <mergeCell ref="B12:C12"/>
    <mergeCell ref="B14:C14"/>
    <mergeCell ref="B16:C1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59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4.140625" style="7" customWidth="1"/>
    <col min="2" max="2" width="19.57421875" style="7" customWidth="1"/>
    <col min="3" max="3" width="43.57421875" style="7" customWidth="1"/>
    <col min="4" max="4" width="11.7109375" style="183" bestFit="1" customWidth="1"/>
    <col min="5" max="5" width="11.421875" style="183" bestFit="1" customWidth="1"/>
    <col min="6" max="6" width="9.140625" style="7" customWidth="1"/>
    <col min="7" max="7" width="11.421875" style="7" bestFit="1" customWidth="1"/>
    <col min="8" max="16384" width="9.140625" style="7" customWidth="1"/>
  </cols>
  <sheetData>
    <row r="1" ht="19.5" customHeight="1">
      <c r="A1" s="1" t="s">
        <v>305</v>
      </c>
    </row>
    <row r="2" ht="6.75" customHeight="1" thickBot="1"/>
    <row r="3" spans="1:5" ht="13.5" customHeight="1" thickBot="1">
      <c r="A3" s="5"/>
      <c r="B3" s="5"/>
      <c r="C3" s="5"/>
      <c r="D3" s="290" t="s">
        <v>366</v>
      </c>
      <c r="E3" s="290"/>
    </row>
    <row r="4" spans="1:5" ht="13.5" customHeight="1" thickBot="1">
      <c r="A4" s="6"/>
      <c r="B4" s="6"/>
      <c r="C4" s="2"/>
      <c r="D4" s="164">
        <v>2010</v>
      </c>
      <c r="E4" s="164">
        <v>2011</v>
      </c>
    </row>
    <row r="5" spans="1:7" s="34" customFormat="1" ht="13.5" customHeight="1" thickBot="1">
      <c r="A5" s="106" t="s">
        <v>156</v>
      </c>
      <c r="B5" s="115"/>
      <c r="C5" s="115"/>
      <c r="D5" s="184">
        <f>D6+D9+D10+D11+D12</f>
        <v>708203826</v>
      </c>
      <c r="E5" s="184">
        <f>E6+E9+E10+E11+E12</f>
        <v>800135502</v>
      </c>
      <c r="G5" s="222"/>
    </row>
    <row r="6" spans="1:7" ht="12.75">
      <c r="A6" s="6"/>
      <c r="B6" s="312" t="s">
        <v>157</v>
      </c>
      <c r="C6" s="312"/>
      <c r="D6" s="188">
        <f>D7-D8</f>
        <v>373459219</v>
      </c>
      <c r="E6" s="188">
        <f>E7-E8</f>
        <v>381469247</v>
      </c>
      <c r="G6" s="221"/>
    </row>
    <row r="7" spans="1:5" ht="12.75">
      <c r="A7" s="6"/>
      <c r="B7" s="70"/>
      <c r="C7" s="70" t="s">
        <v>158</v>
      </c>
      <c r="D7" s="185">
        <v>376709634</v>
      </c>
      <c r="E7" s="185">
        <v>385051337</v>
      </c>
    </row>
    <row r="8" spans="1:5" ht="12.75">
      <c r="A8" s="6"/>
      <c r="B8" s="70"/>
      <c r="C8" s="70" t="s">
        <v>159</v>
      </c>
      <c r="D8" s="185">
        <v>3250415</v>
      </c>
      <c r="E8" s="185">
        <v>3582090</v>
      </c>
    </row>
    <row r="9" spans="1:5" ht="12.75">
      <c r="A9" s="6"/>
      <c r="B9" s="299" t="s">
        <v>160</v>
      </c>
      <c r="C9" s="299"/>
      <c r="D9" s="185">
        <v>108479226</v>
      </c>
      <c r="E9" s="185">
        <v>117207739</v>
      </c>
    </row>
    <row r="10" spans="1:5" ht="12.75">
      <c r="A10" s="6"/>
      <c r="B10" s="292" t="s">
        <v>161</v>
      </c>
      <c r="C10" s="292"/>
      <c r="D10" s="185">
        <v>64406411</v>
      </c>
      <c r="E10" s="185">
        <v>112426299</v>
      </c>
    </row>
    <row r="11" spans="1:5" ht="12.75">
      <c r="A11" s="6"/>
      <c r="B11" s="292" t="s">
        <v>162</v>
      </c>
      <c r="C11" s="292"/>
      <c r="D11" s="185">
        <v>86726283</v>
      </c>
      <c r="E11" s="185">
        <v>112337129</v>
      </c>
    </row>
    <row r="12" spans="1:5" s="73" customFormat="1" ht="11.25" customHeight="1">
      <c r="A12" s="116"/>
      <c r="B12" s="304" t="s">
        <v>163</v>
      </c>
      <c r="C12" s="304"/>
      <c r="D12" s="185">
        <f>SUM(D13:D17)</f>
        <v>75132687</v>
      </c>
      <c r="E12" s="185">
        <f>SUM(E13:E17)</f>
        <v>76695088</v>
      </c>
    </row>
    <row r="13" spans="1:5" ht="12.75">
      <c r="A13" s="6"/>
      <c r="B13" s="69"/>
      <c r="C13" s="69" t="s">
        <v>123</v>
      </c>
      <c r="D13" s="185">
        <v>2839108</v>
      </c>
      <c r="E13" s="185">
        <v>-3557181</v>
      </c>
    </row>
    <row r="14" spans="1:5" ht="12.75">
      <c r="A14" s="6"/>
      <c r="B14" s="69"/>
      <c r="C14" s="69" t="s">
        <v>164</v>
      </c>
      <c r="D14" s="185">
        <v>19001094</v>
      </c>
      <c r="E14" s="185">
        <v>17305391</v>
      </c>
    </row>
    <row r="15" spans="1:5" ht="12.75">
      <c r="A15" s="6"/>
      <c r="B15" s="117"/>
      <c r="C15" s="10" t="s">
        <v>124</v>
      </c>
      <c r="D15" s="185">
        <v>3332523</v>
      </c>
      <c r="E15" s="185">
        <v>3565388</v>
      </c>
    </row>
    <row r="16" spans="1:5" ht="12.75">
      <c r="A16" s="6"/>
      <c r="B16" s="117"/>
      <c r="C16" s="10" t="s">
        <v>165</v>
      </c>
      <c r="D16" s="185">
        <v>48386196</v>
      </c>
      <c r="E16" s="185">
        <v>53194526</v>
      </c>
    </row>
    <row r="17" spans="1:5" ht="13.5" thickBot="1">
      <c r="A17" s="118"/>
      <c r="B17" s="119"/>
      <c r="C17" s="17" t="s">
        <v>163</v>
      </c>
      <c r="D17" s="186">
        <v>1573766</v>
      </c>
      <c r="E17" s="186">
        <v>6186964</v>
      </c>
    </row>
    <row r="18" spans="1:5" ht="12.75" customHeight="1" thickBot="1">
      <c r="A18" s="294" t="s">
        <v>368</v>
      </c>
      <c r="B18" s="293"/>
      <c r="C18" s="293"/>
      <c r="D18" s="187">
        <v>13855083</v>
      </c>
      <c r="E18" s="187">
        <v>11513777</v>
      </c>
    </row>
    <row r="19" spans="1:5" ht="12.75" customHeight="1" thickBot="1">
      <c r="A19" s="294" t="s">
        <v>166</v>
      </c>
      <c r="B19" s="294"/>
      <c r="C19" s="294"/>
      <c r="D19" s="187">
        <f>SUM(D20:D26)</f>
        <v>650109787</v>
      </c>
      <c r="E19" s="187">
        <f>SUM(E20:E26)</f>
        <v>734830326</v>
      </c>
    </row>
    <row r="20" spans="1:5" ht="12.75">
      <c r="A20" s="6"/>
      <c r="B20" s="300" t="s">
        <v>167</v>
      </c>
      <c r="C20" s="295"/>
      <c r="D20" s="188">
        <v>608291600</v>
      </c>
      <c r="E20" s="188">
        <v>691773385</v>
      </c>
    </row>
    <row r="21" spans="1:5" ht="12.75">
      <c r="A21" s="6"/>
      <c r="B21" s="292" t="s">
        <v>168</v>
      </c>
      <c r="C21" s="292"/>
      <c r="D21" s="185">
        <v>13138794</v>
      </c>
      <c r="E21" s="185">
        <v>15321685</v>
      </c>
    </row>
    <row r="22" spans="1:5" ht="12.75">
      <c r="A22" s="6"/>
      <c r="B22" s="299" t="s">
        <v>169</v>
      </c>
      <c r="C22" s="299"/>
      <c r="D22" s="185">
        <v>18272157</v>
      </c>
      <c r="E22" s="185">
        <v>20866000</v>
      </c>
    </row>
    <row r="23" spans="1:5" ht="12.75">
      <c r="A23" s="6"/>
      <c r="B23" s="292" t="s">
        <v>170</v>
      </c>
      <c r="C23" s="292"/>
      <c r="D23" s="185">
        <v>2002918</v>
      </c>
      <c r="E23" s="185">
        <v>2304290</v>
      </c>
    </row>
    <row r="24" spans="1:5" ht="12.75">
      <c r="A24" s="6"/>
      <c r="B24" s="292" t="s">
        <v>171</v>
      </c>
      <c r="C24" s="299"/>
      <c r="D24" s="185">
        <v>729530</v>
      </c>
      <c r="E24" s="185">
        <v>818816</v>
      </c>
    </row>
    <row r="25" spans="1:5" ht="12.75">
      <c r="A25" s="6"/>
      <c r="B25" s="292" t="s">
        <v>172</v>
      </c>
      <c r="C25" s="292"/>
      <c r="D25" s="185">
        <v>4404617</v>
      </c>
      <c r="E25" s="185">
        <v>256367</v>
      </c>
    </row>
    <row r="26" spans="1:5" ht="13.5" thickBot="1">
      <c r="A26" s="118"/>
      <c r="B26" s="306" t="s">
        <v>173</v>
      </c>
      <c r="C26" s="306"/>
      <c r="D26" s="186">
        <v>3270171</v>
      </c>
      <c r="E26" s="186">
        <v>3489783</v>
      </c>
    </row>
    <row r="27" spans="1:5" ht="12.75" customHeight="1" thickBot="1">
      <c r="A27" s="106" t="s">
        <v>174</v>
      </c>
      <c r="B27" s="120"/>
      <c r="C27" s="120"/>
      <c r="D27" s="187">
        <f>SUM(D28:D30)</f>
        <v>596341721</v>
      </c>
      <c r="E27" s="187">
        <f>SUM(E28:E30)</f>
        <v>660468537</v>
      </c>
    </row>
    <row r="28" spans="1:5" ht="12.75">
      <c r="A28" s="6"/>
      <c r="B28" s="72" t="s">
        <v>175</v>
      </c>
      <c r="C28" s="72"/>
      <c r="D28" s="188">
        <v>3315642</v>
      </c>
      <c r="E28" s="188">
        <v>4481580</v>
      </c>
    </row>
    <row r="29" spans="1:5" ht="12" customHeight="1">
      <c r="A29" s="6"/>
      <c r="B29" s="292" t="s">
        <v>176</v>
      </c>
      <c r="C29" s="299"/>
      <c r="D29" s="185">
        <v>589703758</v>
      </c>
      <c r="E29" s="185">
        <v>652273663</v>
      </c>
    </row>
    <row r="30" spans="1:5" ht="13.5" thickBot="1">
      <c r="A30" s="6"/>
      <c r="B30" s="67" t="s">
        <v>177</v>
      </c>
      <c r="C30" s="67"/>
      <c r="D30" s="186">
        <v>3322321</v>
      </c>
      <c r="E30" s="186">
        <v>3713294</v>
      </c>
    </row>
    <row r="31" spans="1:5" ht="12.75" customHeight="1" thickBot="1">
      <c r="A31" s="294" t="s">
        <v>178</v>
      </c>
      <c r="B31" s="294"/>
      <c r="C31" s="294"/>
      <c r="D31" s="184">
        <f>SUM(D32:D37)</f>
        <v>719560257</v>
      </c>
      <c r="E31" s="184">
        <f>SUM(E32:E37)</f>
        <v>784557890</v>
      </c>
    </row>
    <row r="32" spans="1:5" ht="12.75">
      <c r="A32" s="6"/>
      <c r="B32" s="307" t="s">
        <v>168</v>
      </c>
      <c r="C32" s="307"/>
      <c r="D32" s="188">
        <v>484873649</v>
      </c>
      <c r="E32" s="188">
        <v>530837874</v>
      </c>
    </row>
    <row r="33" spans="1:5" ht="12.75">
      <c r="A33" s="6"/>
      <c r="B33" s="292" t="s">
        <v>169</v>
      </c>
      <c r="C33" s="292"/>
      <c r="D33" s="185">
        <v>174760881</v>
      </c>
      <c r="E33" s="185">
        <v>193365737</v>
      </c>
    </row>
    <row r="34" spans="1:5" ht="12.75">
      <c r="A34" s="6"/>
      <c r="B34" s="292" t="s">
        <v>170</v>
      </c>
      <c r="C34" s="292"/>
      <c r="D34" s="185">
        <v>19023205</v>
      </c>
      <c r="E34" s="185">
        <v>22384287</v>
      </c>
    </row>
    <row r="35" spans="1:5" ht="12.75">
      <c r="A35" s="6"/>
      <c r="B35" s="292" t="s">
        <v>171</v>
      </c>
      <c r="C35" s="299"/>
      <c r="D35" s="185">
        <v>5669345</v>
      </c>
      <c r="E35" s="185">
        <v>6321524</v>
      </c>
    </row>
    <row r="36" spans="1:5" ht="12.75">
      <c r="A36" s="6"/>
      <c r="B36" s="299" t="s">
        <v>179</v>
      </c>
      <c r="C36" s="299"/>
      <c r="D36" s="185">
        <v>33702251</v>
      </c>
      <c r="E36" s="185">
        <v>30670485</v>
      </c>
    </row>
    <row r="37" spans="1:5" ht="13.5" thickBot="1">
      <c r="A37" s="118"/>
      <c r="B37" s="301" t="s">
        <v>173</v>
      </c>
      <c r="C37" s="301"/>
      <c r="D37" s="186">
        <v>1530926</v>
      </c>
      <c r="E37" s="186">
        <v>977983</v>
      </c>
    </row>
    <row r="38" spans="1:5" ht="12.75" customHeight="1" thickBot="1">
      <c r="A38" s="311" t="s">
        <v>180</v>
      </c>
      <c r="B38" s="311"/>
      <c r="C38" s="311"/>
      <c r="D38" s="184">
        <v>25795016</v>
      </c>
      <c r="E38" s="184">
        <v>31977427</v>
      </c>
    </row>
    <row r="39" spans="1:5" ht="12.75" customHeight="1" thickBot="1">
      <c r="A39" s="311" t="s">
        <v>181</v>
      </c>
      <c r="B39" s="311"/>
      <c r="C39" s="311"/>
      <c r="D39" s="184">
        <v>22434704</v>
      </c>
      <c r="E39" s="184">
        <v>24817793</v>
      </c>
    </row>
    <row r="40" spans="1:5" ht="12.75" customHeight="1" thickBot="1">
      <c r="A40" s="294" t="s">
        <v>182</v>
      </c>
      <c r="B40" s="294"/>
      <c r="C40" s="294"/>
      <c r="D40" s="184">
        <f>SUM(D41:D43)</f>
        <v>21015657</v>
      </c>
      <c r="E40" s="184">
        <f>SUM(E41:E43)</f>
        <v>16273427</v>
      </c>
    </row>
    <row r="41" spans="1:5" ht="12.75">
      <c r="A41" s="6"/>
      <c r="B41" s="307" t="s">
        <v>183</v>
      </c>
      <c r="C41" s="307"/>
      <c r="D41" s="188">
        <v>10093731</v>
      </c>
      <c r="E41" s="188">
        <v>7032208</v>
      </c>
    </row>
    <row r="42" spans="1:5" ht="12.75">
      <c r="A42" s="6"/>
      <c r="B42" s="292" t="s">
        <v>184</v>
      </c>
      <c r="C42" s="292"/>
      <c r="D42" s="189">
        <v>8462853</v>
      </c>
      <c r="E42" s="189">
        <v>7187456</v>
      </c>
    </row>
    <row r="43" spans="1:5" ht="13.5" thickBot="1">
      <c r="A43" s="6"/>
      <c r="B43" s="303" t="s">
        <v>306</v>
      </c>
      <c r="C43" s="303"/>
      <c r="D43" s="190">
        <v>2459073</v>
      </c>
      <c r="E43" s="190">
        <v>2053763</v>
      </c>
    </row>
    <row r="44" spans="1:5" ht="12.75" customHeight="1" thickBot="1">
      <c r="A44" s="294" t="s">
        <v>185</v>
      </c>
      <c r="B44" s="294"/>
      <c r="C44" s="294"/>
      <c r="D44" s="187">
        <v>76775662</v>
      </c>
      <c r="E44" s="187">
        <v>92515046</v>
      </c>
    </row>
    <row r="45" spans="1:5" ht="12.75" customHeight="1" thickBot="1">
      <c r="A45" s="68" t="s">
        <v>186</v>
      </c>
      <c r="B45" s="121"/>
      <c r="C45" s="121"/>
      <c r="D45" s="187">
        <f>SUM(D46:D48)</f>
        <v>33863972</v>
      </c>
      <c r="E45" s="187">
        <f>SUM(E46:E48)</f>
        <v>21756984</v>
      </c>
    </row>
    <row r="46" spans="1:5" ht="12" customHeight="1">
      <c r="A46" s="6"/>
      <c r="B46" s="300" t="s">
        <v>187</v>
      </c>
      <c r="C46" s="300"/>
      <c r="D46" s="188">
        <v>4005960</v>
      </c>
      <c r="E46" s="188">
        <v>3581961</v>
      </c>
    </row>
    <row r="47" spans="1:5" ht="12" customHeight="1">
      <c r="A47" s="6"/>
      <c r="B47" s="11" t="s">
        <v>188</v>
      </c>
      <c r="C47" s="53"/>
      <c r="D47" s="185">
        <v>26147770</v>
      </c>
      <c r="E47" s="185">
        <v>15819347</v>
      </c>
    </row>
    <row r="48" spans="1:5" ht="12" customHeight="1" thickBot="1">
      <c r="A48" s="6"/>
      <c r="B48" s="122" t="s">
        <v>189</v>
      </c>
      <c r="C48" s="123"/>
      <c r="D48" s="190">
        <v>3710242</v>
      </c>
      <c r="E48" s="190">
        <v>2355676</v>
      </c>
    </row>
    <row r="49" spans="1:5" s="13" customFormat="1" ht="12" customHeight="1" thickBot="1">
      <c r="A49" s="106" t="s">
        <v>190</v>
      </c>
      <c r="B49" s="124"/>
      <c r="C49" s="125"/>
      <c r="D49" s="187">
        <f>SUM(D50:D53)</f>
        <v>179654984</v>
      </c>
      <c r="E49" s="187">
        <f>SUM(E50:E53)</f>
        <v>167295892</v>
      </c>
    </row>
    <row r="50" spans="1:5" s="13" customFormat="1" ht="12" customHeight="1">
      <c r="A50" s="6"/>
      <c r="B50" s="14" t="s">
        <v>191</v>
      </c>
      <c r="C50" s="126"/>
      <c r="D50" s="188">
        <v>809617</v>
      </c>
      <c r="E50" s="188">
        <v>1039729</v>
      </c>
    </row>
    <row r="51" spans="1:5" s="13" customFormat="1" ht="12" customHeight="1">
      <c r="A51" s="6"/>
      <c r="B51" s="292" t="s">
        <v>192</v>
      </c>
      <c r="C51" s="292"/>
      <c r="D51" s="185">
        <v>75384239</v>
      </c>
      <c r="E51" s="185">
        <v>72400487</v>
      </c>
    </row>
    <row r="52" spans="1:5" s="13" customFormat="1" ht="12" customHeight="1">
      <c r="A52" s="6"/>
      <c r="B52" s="11" t="s">
        <v>193</v>
      </c>
      <c r="C52" s="53"/>
      <c r="D52" s="185">
        <v>58778622</v>
      </c>
      <c r="E52" s="185">
        <v>41308288</v>
      </c>
    </row>
    <row r="53" spans="1:5" s="13" customFormat="1" ht="12" customHeight="1" thickBot="1">
      <c r="A53" s="6"/>
      <c r="B53" s="309" t="s">
        <v>194</v>
      </c>
      <c r="C53" s="309"/>
      <c r="D53" s="190">
        <v>44682506</v>
      </c>
      <c r="E53" s="190">
        <v>52547388</v>
      </c>
    </row>
    <row r="54" spans="1:5" ht="13.5" thickBot="1">
      <c r="A54" s="293" t="s">
        <v>151</v>
      </c>
      <c r="B54" s="293"/>
      <c r="C54" s="293"/>
      <c r="D54" s="187">
        <f>SUM(D55:D57)</f>
        <v>28729157</v>
      </c>
      <c r="E54" s="187">
        <f>SUM(E55:E57)</f>
        <v>39012973</v>
      </c>
    </row>
    <row r="55" spans="1:5" ht="12" customHeight="1">
      <c r="A55" s="51"/>
      <c r="B55" s="72" t="s">
        <v>195</v>
      </c>
      <c r="C55" s="113"/>
      <c r="D55" s="188">
        <v>8321272</v>
      </c>
      <c r="E55" s="188">
        <v>8597893</v>
      </c>
    </row>
    <row r="56" spans="1:5" ht="12" customHeight="1">
      <c r="A56" s="51"/>
      <c r="B56" s="70" t="s">
        <v>196</v>
      </c>
      <c r="C56" s="127"/>
      <c r="D56" s="185">
        <v>9202291</v>
      </c>
      <c r="E56" s="185">
        <v>20663490</v>
      </c>
    </row>
    <row r="57" spans="1:5" ht="12" customHeight="1" thickBot="1">
      <c r="A57" s="51"/>
      <c r="B57" s="67" t="s">
        <v>155</v>
      </c>
      <c r="C57" s="128"/>
      <c r="D57" s="186">
        <v>11205594</v>
      </c>
      <c r="E57" s="186">
        <v>9751590</v>
      </c>
    </row>
    <row r="58" spans="1:5" ht="11.25" customHeight="1" thickBot="1">
      <c r="A58" s="310" t="s">
        <v>197</v>
      </c>
      <c r="B58" s="310"/>
      <c r="C58" s="310"/>
      <c r="D58" s="187">
        <f>D5+D18+D19+D27+D31+D38+D39+D40+D44+D45+D49+D54</f>
        <v>3076339826</v>
      </c>
      <c r="E58" s="187">
        <f>E5+E18+E19+E27+E31+E38+E39+E40+E44+E45+E49+E54</f>
        <v>3385155574</v>
      </c>
    </row>
    <row r="59" ht="13.5" customHeight="1">
      <c r="A59" s="13" t="s">
        <v>36</v>
      </c>
    </row>
  </sheetData>
  <sheetProtection/>
  <mergeCells count="35">
    <mergeCell ref="B6:C6"/>
    <mergeCell ref="B9:C9"/>
    <mergeCell ref="B10:C10"/>
    <mergeCell ref="B11:C11"/>
    <mergeCell ref="B12:C12"/>
    <mergeCell ref="D3:E3"/>
    <mergeCell ref="A18:C18"/>
    <mergeCell ref="A19:C19"/>
    <mergeCell ref="B20:C20"/>
    <mergeCell ref="B22:C22"/>
    <mergeCell ref="B21:C21"/>
    <mergeCell ref="B23:C23"/>
    <mergeCell ref="B24:C24"/>
    <mergeCell ref="B25:C25"/>
    <mergeCell ref="B26:C26"/>
    <mergeCell ref="B29:C29"/>
    <mergeCell ref="A31:C31"/>
    <mergeCell ref="B32:C32"/>
    <mergeCell ref="A44:C44"/>
    <mergeCell ref="B33:C33"/>
    <mergeCell ref="B34:C34"/>
    <mergeCell ref="B35:C35"/>
    <mergeCell ref="B36:C36"/>
    <mergeCell ref="B37:C37"/>
    <mergeCell ref="A38:C38"/>
    <mergeCell ref="B46:C46"/>
    <mergeCell ref="B51:C51"/>
    <mergeCell ref="B53:C53"/>
    <mergeCell ref="A54:C54"/>
    <mergeCell ref="A58:C58"/>
    <mergeCell ref="A39:C39"/>
    <mergeCell ref="A40:C40"/>
    <mergeCell ref="B41:C41"/>
    <mergeCell ref="B43:C43"/>
    <mergeCell ref="B42:C4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25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3.28125" style="7" customWidth="1"/>
    <col min="2" max="7" width="14.7109375" style="7" customWidth="1"/>
    <col min="8" max="8" width="14.7109375" style="34" customWidth="1"/>
    <col min="9" max="16384" width="9.140625" style="7" customWidth="1"/>
  </cols>
  <sheetData>
    <row r="1" ht="19.5" customHeight="1">
      <c r="A1" s="1" t="s">
        <v>369</v>
      </c>
    </row>
    <row r="2" ht="6.75" customHeight="1" thickBot="1">
      <c r="A2" s="13"/>
    </row>
    <row r="3" spans="2:8" ht="13.5" customHeight="1" thickBot="1">
      <c r="B3" s="290">
        <v>2011</v>
      </c>
      <c r="C3" s="290"/>
      <c r="D3" s="290"/>
      <c r="E3" s="290"/>
      <c r="F3" s="290"/>
      <c r="G3" s="290"/>
      <c r="H3" s="290"/>
    </row>
    <row r="4" spans="2:8" ht="13.5" customHeight="1" thickBot="1">
      <c r="B4" s="290" t="s">
        <v>198</v>
      </c>
      <c r="C4" s="290"/>
      <c r="D4" s="290"/>
      <c r="E4" s="290"/>
      <c r="F4" s="290"/>
      <c r="G4" s="290"/>
      <c r="H4" s="290"/>
    </row>
    <row r="5" spans="2:8" ht="13.5" customHeight="1" thickBot="1">
      <c r="B5" s="8" t="s">
        <v>199</v>
      </c>
      <c r="C5" s="290" t="s">
        <v>200</v>
      </c>
      <c r="D5" s="290"/>
      <c r="E5" s="8" t="s">
        <v>105</v>
      </c>
      <c r="F5" s="8" t="s">
        <v>106</v>
      </c>
      <c r="G5" s="8" t="s">
        <v>201</v>
      </c>
      <c r="H5" s="290" t="s">
        <v>0</v>
      </c>
    </row>
    <row r="6" spans="1:8" ht="13.5" customHeight="1" thickBot="1">
      <c r="A6" s="3"/>
      <c r="B6" s="32" t="s">
        <v>16</v>
      </c>
      <c r="C6" s="32" t="s">
        <v>23</v>
      </c>
      <c r="D6" s="32" t="s">
        <v>24</v>
      </c>
      <c r="E6" s="32" t="s">
        <v>17</v>
      </c>
      <c r="F6" s="32" t="s">
        <v>25</v>
      </c>
      <c r="G6" s="32" t="s">
        <v>26</v>
      </c>
      <c r="H6" s="314"/>
    </row>
    <row r="7" spans="1:8" ht="13.5" thickBot="1">
      <c r="A7" s="313" t="s">
        <v>27</v>
      </c>
      <c r="B7" s="313"/>
      <c r="C7" s="313"/>
      <c r="D7" s="313"/>
      <c r="E7" s="313"/>
      <c r="F7" s="313"/>
      <c r="G7" s="313"/>
      <c r="H7" s="313"/>
    </row>
    <row r="8" spans="1:8" ht="15" customHeight="1">
      <c r="A8" s="9" t="s">
        <v>28</v>
      </c>
      <c r="B8" s="129">
        <v>0</v>
      </c>
      <c r="C8" s="129">
        <v>0.05</v>
      </c>
      <c r="D8" s="129">
        <v>0.05</v>
      </c>
      <c r="E8" s="129">
        <v>0.05</v>
      </c>
      <c r="F8" s="129">
        <v>0.03</v>
      </c>
      <c r="G8" s="129">
        <v>0.05</v>
      </c>
      <c r="H8" s="130"/>
    </row>
    <row r="9" spans="1:8" ht="15" customHeight="1">
      <c r="A9" s="10" t="s">
        <v>29</v>
      </c>
      <c r="B9" s="131">
        <v>0</v>
      </c>
      <c r="C9" s="131">
        <v>0.06</v>
      </c>
      <c r="D9" s="131">
        <v>0.06</v>
      </c>
      <c r="E9" s="131">
        <v>0.06</v>
      </c>
      <c r="F9" s="131">
        <v>0.06</v>
      </c>
      <c r="G9" s="131">
        <v>0.06</v>
      </c>
      <c r="H9" s="132"/>
    </row>
    <row r="10" spans="1:8" ht="15" customHeight="1">
      <c r="A10" s="69" t="s">
        <v>30</v>
      </c>
      <c r="B10" s="133">
        <f>15%*5%</f>
        <v>0.0075</v>
      </c>
      <c r="C10" s="133">
        <f>15%*5%</f>
        <v>0.0075</v>
      </c>
      <c r="D10" s="133">
        <f>15%*6%</f>
        <v>0.009</v>
      </c>
      <c r="E10" s="133">
        <f>15%*12%</f>
        <v>0.018</v>
      </c>
      <c r="F10" s="133">
        <f>15%*7%</f>
        <v>0.0105</v>
      </c>
      <c r="G10" s="133">
        <f>15%*10%</f>
        <v>0.015</v>
      </c>
      <c r="H10" s="132"/>
    </row>
    <row r="11" spans="1:8" ht="15" customHeight="1" thickBot="1">
      <c r="A11" s="122" t="s">
        <v>202</v>
      </c>
      <c r="B11" s="134">
        <v>0.002</v>
      </c>
      <c r="C11" s="134">
        <v>0.002</v>
      </c>
      <c r="D11" s="134">
        <v>0.002</v>
      </c>
      <c r="E11" s="134">
        <v>0.002</v>
      </c>
      <c r="F11" s="134">
        <v>0.002</v>
      </c>
      <c r="G11" s="134">
        <v>0.002</v>
      </c>
      <c r="H11" s="135"/>
    </row>
    <row r="12" spans="1:8" ht="15" customHeight="1" thickBot="1">
      <c r="A12" s="106" t="s">
        <v>31</v>
      </c>
      <c r="B12" s="136">
        <f aca="true" t="shared" si="0" ref="B12:G12">SUM(B8:B11)</f>
        <v>0.0095</v>
      </c>
      <c r="C12" s="136">
        <f t="shared" si="0"/>
        <v>0.1195</v>
      </c>
      <c r="D12" s="136">
        <f t="shared" si="0"/>
        <v>0.121</v>
      </c>
      <c r="E12" s="136">
        <f t="shared" si="0"/>
        <v>0.13</v>
      </c>
      <c r="F12" s="136">
        <f t="shared" si="0"/>
        <v>0.1025</v>
      </c>
      <c r="G12" s="136">
        <f t="shared" si="0"/>
        <v>0.127</v>
      </c>
      <c r="H12" s="137">
        <v>0.0847</v>
      </c>
    </row>
    <row r="13" spans="1:8" ht="15" customHeight="1" thickBot="1">
      <c r="A13" s="38" t="s">
        <v>370</v>
      </c>
      <c r="B13" s="138">
        <v>371182165</v>
      </c>
      <c r="C13" s="138">
        <v>335811768</v>
      </c>
      <c r="D13" s="138">
        <v>424656179</v>
      </c>
      <c r="E13" s="138">
        <v>75320387</v>
      </c>
      <c r="F13" s="138">
        <v>33481993</v>
      </c>
      <c r="G13" s="138">
        <v>4758290</v>
      </c>
      <c r="H13" s="20">
        <f>SUM(B13:G13)</f>
        <v>1245210782</v>
      </c>
    </row>
    <row r="14" spans="1:8" ht="15" customHeight="1" thickBot="1">
      <c r="A14" s="106" t="s">
        <v>371</v>
      </c>
      <c r="B14" s="20">
        <f aca="true" t="shared" si="1" ref="B14:G14">B12*B13</f>
        <v>3526230.5675</v>
      </c>
      <c r="C14" s="20">
        <f t="shared" si="1"/>
        <v>40129506.276</v>
      </c>
      <c r="D14" s="20">
        <f t="shared" si="1"/>
        <v>51383397.659</v>
      </c>
      <c r="E14" s="20">
        <f t="shared" si="1"/>
        <v>9791650.31</v>
      </c>
      <c r="F14" s="20">
        <f t="shared" si="1"/>
        <v>3431904.2824999997</v>
      </c>
      <c r="G14" s="20">
        <f t="shared" si="1"/>
        <v>604302.83</v>
      </c>
      <c r="H14" s="20">
        <f>SUM(B14:G14)</f>
        <v>108866991.925</v>
      </c>
    </row>
    <row r="15" spans="1:8" ht="15" customHeight="1" thickBot="1">
      <c r="A15" s="313" t="s">
        <v>32</v>
      </c>
      <c r="B15" s="313"/>
      <c r="C15" s="313"/>
      <c r="D15" s="313"/>
      <c r="E15" s="313"/>
      <c r="F15" s="313"/>
      <c r="G15" s="313"/>
      <c r="H15" s="313"/>
    </row>
    <row r="16" spans="1:8" ht="15" customHeight="1">
      <c r="A16" s="64" t="s">
        <v>33</v>
      </c>
      <c r="B16" s="139">
        <v>0.0225</v>
      </c>
      <c r="C16" s="139">
        <v>0.0225</v>
      </c>
      <c r="D16" s="139">
        <v>0.0225</v>
      </c>
      <c r="E16" s="139">
        <v>0.0225</v>
      </c>
      <c r="F16" s="139">
        <v>0.0225</v>
      </c>
      <c r="G16" s="139">
        <v>0.0225</v>
      </c>
      <c r="H16" s="140">
        <v>0.0225</v>
      </c>
    </row>
    <row r="17" spans="1:8" ht="15" customHeight="1" thickBot="1">
      <c r="A17" s="122" t="s">
        <v>372</v>
      </c>
      <c r="B17" s="40">
        <v>46281387</v>
      </c>
      <c r="C17" s="40">
        <v>59742128</v>
      </c>
      <c r="D17" s="40">
        <v>35058405</v>
      </c>
      <c r="E17" s="40">
        <v>42270341</v>
      </c>
      <c r="F17" s="40">
        <v>16273684</v>
      </c>
      <c r="G17" s="40">
        <v>2380367</v>
      </c>
      <c r="H17" s="141">
        <f>SUM(B17:G17)</f>
        <v>202006312</v>
      </c>
    </row>
    <row r="18" spans="1:8" ht="15" customHeight="1" thickBot="1">
      <c r="A18" s="106" t="s">
        <v>373</v>
      </c>
      <c r="B18" s="20">
        <f aca="true" t="shared" si="2" ref="B18:G18">B16*B17</f>
        <v>1041331.2075</v>
      </c>
      <c r="C18" s="20">
        <f t="shared" si="2"/>
        <v>1344197.88</v>
      </c>
      <c r="D18" s="20">
        <f t="shared" si="2"/>
        <v>788814.1124999999</v>
      </c>
      <c r="E18" s="20">
        <f t="shared" si="2"/>
        <v>951082.6725</v>
      </c>
      <c r="F18" s="20">
        <f t="shared" si="2"/>
        <v>366157.89</v>
      </c>
      <c r="G18" s="20">
        <f t="shared" si="2"/>
        <v>53558.2575</v>
      </c>
      <c r="H18" s="20">
        <f>SUM(B18:G18)</f>
        <v>4545142.02</v>
      </c>
    </row>
    <row r="19" spans="1:8" ht="15" customHeight="1" thickBot="1">
      <c r="A19" s="313" t="s">
        <v>34</v>
      </c>
      <c r="B19" s="313"/>
      <c r="C19" s="313"/>
      <c r="D19" s="313"/>
      <c r="E19" s="313"/>
      <c r="F19" s="313"/>
      <c r="G19" s="313"/>
      <c r="H19" s="313"/>
    </row>
    <row r="20" spans="1:8" ht="15" customHeight="1">
      <c r="A20" s="14" t="s">
        <v>35</v>
      </c>
      <c r="B20" s="142">
        <v>1.33</v>
      </c>
      <c r="C20" s="142">
        <v>1.33</v>
      </c>
      <c r="D20" s="142">
        <v>1.33</v>
      </c>
      <c r="E20" s="142">
        <v>1.33</v>
      </c>
      <c r="F20" s="142">
        <v>1.33</v>
      </c>
      <c r="G20" s="142">
        <v>1.33</v>
      </c>
      <c r="H20" s="143">
        <v>1.33</v>
      </c>
    </row>
    <row r="21" spans="1:8" ht="15" customHeight="1" thickBot="1">
      <c r="A21" s="122" t="s">
        <v>374</v>
      </c>
      <c r="B21" s="40">
        <v>904794</v>
      </c>
      <c r="C21" s="40">
        <v>182049</v>
      </c>
      <c r="D21" s="40">
        <v>2084671</v>
      </c>
      <c r="E21" s="40">
        <v>127750</v>
      </c>
      <c r="F21" s="40">
        <v>70417</v>
      </c>
      <c r="G21" s="40">
        <v>40</v>
      </c>
      <c r="H21" s="141">
        <f>SUM(B21:G21)</f>
        <v>3369721</v>
      </c>
    </row>
    <row r="22" spans="1:8" ht="15" customHeight="1" thickBot="1">
      <c r="A22" s="106" t="s">
        <v>375</v>
      </c>
      <c r="B22" s="20">
        <f aca="true" t="shared" si="3" ref="B22:G22">B20*B21</f>
        <v>1203376.02</v>
      </c>
      <c r="C22" s="20">
        <f t="shared" si="3"/>
        <v>242125.17</v>
      </c>
      <c r="D22" s="20">
        <f t="shared" si="3"/>
        <v>2772612.43</v>
      </c>
      <c r="E22" s="20">
        <f t="shared" si="3"/>
        <v>169907.5</v>
      </c>
      <c r="F22" s="20">
        <f t="shared" si="3"/>
        <v>93654.61</v>
      </c>
      <c r="G22" s="20">
        <f t="shared" si="3"/>
        <v>53.2</v>
      </c>
      <c r="H22" s="20">
        <f>SUM(B22:G22)</f>
        <v>4481728.930000001</v>
      </c>
    </row>
    <row r="23" spans="1:8" ht="15" customHeight="1">
      <c r="A23" s="144" t="s">
        <v>376</v>
      </c>
      <c r="B23" s="35">
        <f>B14+B18+B22</f>
        <v>5770937.795</v>
      </c>
      <c r="C23" s="35">
        <f aca="true" t="shared" si="4" ref="C23:H23">C14+C18+C22</f>
        <v>41715829.326000005</v>
      </c>
      <c r="D23" s="35">
        <f t="shared" si="4"/>
        <v>54944824.2015</v>
      </c>
      <c r="E23" s="35">
        <f t="shared" si="4"/>
        <v>10912640.4825</v>
      </c>
      <c r="F23" s="35">
        <f t="shared" si="4"/>
        <v>3891716.7824999997</v>
      </c>
      <c r="G23" s="35">
        <f t="shared" si="4"/>
        <v>657914.2874999999</v>
      </c>
      <c r="H23" s="35">
        <f t="shared" si="4"/>
        <v>117893862.875</v>
      </c>
    </row>
    <row r="24" spans="1:8" ht="15" customHeight="1" thickBot="1">
      <c r="A24" s="145" t="s">
        <v>377</v>
      </c>
      <c r="B24" s="146">
        <v>0.0155</v>
      </c>
      <c r="C24" s="146">
        <v>0.1242</v>
      </c>
      <c r="D24" s="146">
        <v>0.1294</v>
      </c>
      <c r="E24" s="146">
        <v>0.1449</v>
      </c>
      <c r="F24" s="146">
        <v>0.1162</v>
      </c>
      <c r="G24" s="146">
        <v>0.1383</v>
      </c>
      <c r="H24" s="146">
        <v>0.0947</v>
      </c>
    </row>
    <row r="25" ht="13.5" customHeight="1">
      <c r="A25" s="13" t="s">
        <v>36</v>
      </c>
    </row>
  </sheetData>
  <sheetProtection/>
  <mergeCells count="7">
    <mergeCell ref="A15:H15"/>
    <mergeCell ref="A19:H19"/>
    <mergeCell ref="B3:H3"/>
    <mergeCell ref="B4:H4"/>
    <mergeCell ref="C5:D5"/>
    <mergeCell ref="H5:H6"/>
    <mergeCell ref="A7:H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M28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36.28125" style="13" customWidth="1"/>
    <col min="2" max="2" width="18.140625" style="199" customWidth="1"/>
    <col min="3" max="3" width="15.00390625" style="199" customWidth="1"/>
    <col min="4" max="4" width="25.00390625" style="148" customWidth="1"/>
    <col min="5" max="5" width="9.28125" style="199" customWidth="1"/>
    <col min="6" max="6" width="12.7109375" style="199" customWidth="1"/>
    <col min="7" max="7" width="16.140625" style="199" customWidth="1"/>
    <col min="8" max="8" width="20.00390625" style="199" customWidth="1"/>
    <col min="9" max="9" width="9.57421875" style="199" customWidth="1"/>
    <col min="10" max="10" width="9.28125" style="199" customWidth="1"/>
    <col min="11" max="11" width="12.7109375" style="199" customWidth="1"/>
    <col min="12" max="12" width="21.00390625" style="199" bestFit="1" customWidth="1"/>
    <col min="13" max="13" width="9.8515625" style="199" bestFit="1" customWidth="1"/>
    <col min="14" max="16384" width="9.140625" style="13" customWidth="1"/>
  </cols>
  <sheetData>
    <row r="1" ht="19.5" customHeight="1">
      <c r="A1" s="147" t="s">
        <v>378</v>
      </c>
    </row>
    <row r="2" spans="2:4" ht="6.75" customHeight="1" thickBot="1">
      <c r="B2" s="183"/>
      <c r="C2" s="183"/>
      <c r="D2" s="200"/>
    </row>
    <row r="3" spans="2:13" ht="13.5" customHeight="1" thickBot="1">
      <c r="B3" s="290">
        <v>2011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2:13" ht="13.5" customHeight="1" thickBot="1">
      <c r="B4" s="290" t="s">
        <v>100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13" s="4" customFormat="1" ht="13.5" customHeight="1" thickBot="1">
      <c r="A5" s="223"/>
      <c r="B5" s="224" t="s">
        <v>307</v>
      </c>
      <c r="C5" s="224" t="s">
        <v>308</v>
      </c>
      <c r="D5" s="224" t="s">
        <v>309</v>
      </c>
      <c r="E5" s="224" t="s">
        <v>310</v>
      </c>
      <c r="F5" s="224" t="s">
        <v>18</v>
      </c>
      <c r="G5" s="224" t="s">
        <v>313</v>
      </c>
      <c r="H5" s="224" t="s">
        <v>314</v>
      </c>
      <c r="I5" s="224" t="s">
        <v>315</v>
      </c>
      <c r="J5" s="224" t="s">
        <v>316</v>
      </c>
      <c r="K5" s="224" t="s">
        <v>317</v>
      </c>
      <c r="L5" s="224" t="s">
        <v>379</v>
      </c>
      <c r="M5" s="224" t="s">
        <v>0</v>
      </c>
    </row>
    <row r="6" spans="1:13" ht="13.5" customHeight="1">
      <c r="A6" s="225" t="s">
        <v>318</v>
      </c>
      <c r="B6" s="226">
        <v>116597389</v>
      </c>
      <c r="C6" s="226">
        <v>147496928</v>
      </c>
      <c r="D6" s="226">
        <v>100231382</v>
      </c>
      <c r="E6" s="226">
        <v>78743651</v>
      </c>
      <c r="F6" s="226">
        <v>35378911</v>
      </c>
      <c r="G6" s="226">
        <v>52755854</v>
      </c>
      <c r="H6" s="226">
        <v>264210420</v>
      </c>
      <c r="I6" s="226">
        <v>340700948</v>
      </c>
      <c r="J6" s="226">
        <v>67011777</v>
      </c>
      <c r="K6" s="226">
        <v>22448096</v>
      </c>
      <c r="L6" s="226">
        <v>24080817</v>
      </c>
      <c r="M6" s="226">
        <f>SUM(B6:L6)</f>
        <v>1249656173</v>
      </c>
    </row>
    <row r="7" spans="1:13" ht="13.5" customHeight="1" thickBot="1">
      <c r="A7" s="227" t="s">
        <v>319</v>
      </c>
      <c r="B7" s="228">
        <f>B6/$M6</f>
        <v>0.0933035754307437</v>
      </c>
      <c r="C7" s="228">
        <f aca="true" t="shared" si="0" ref="C7:M7">C6/$M6</f>
        <v>0.11803000792282727</v>
      </c>
      <c r="D7" s="228">
        <f t="shared" si="0"/>
        <v>0.08020716751182727</v>
      </c>
      <c r="E7" s="228">
        <f t="shared" si="0"/>
        <v>0.06301225305114386</v>
      </c>
      <c r="F7" s="228">
        <f t="shared" si="0"/>
        <v>0.028310916045865043</v>
      </c>
      <c r="G7" s="228">
        <f t="shared" si="0"/>
        <v>0.04221629528172626</v>
      </c>
      <c r="H7" s="228">
        <f t="shared" si="0"/>
        <v>0.21142649130898183</v>
      </c>
      <c r="I7" s="228">
        <f t="shared" si="0"/>
        <v>0.27263575002561924</v>
      </c>
      <c r="J7" s="228">
        <f t="shared" si="0"/>
        <v>0.053624171550425336</v>
      </c>
      <c r="K7" s="228">
        <f t="shared" si="0"/>
        <v>0.017963417846454315</v>
      </c>
      <c r="L7" s="228">
        <f t="shared" si="0"/>
        <v>0.019269954024385874</v>
      </c>
      <c r="M7" s="228">
        <f t="shared" si="0"/>
        <v>1</v>
      </c>
    </row>
    <row r="8" spans="1:13" ht="15" customHeight="1">
      <c r="A8" s="225" t="s">
        <v>320</v>
      </c>
      <c r="B8" s="226">
        <v>-44311657</v>
      </c>
      <c r="C8" s="226">
        <v>-7553107</v>
      </c>
      <c r="D8" s="226">
        <v>-2273013</v>
      </c>
      <c r="E8" s="226">
        <v>-49643502</v>
      </c>
      <c r="F8" s="226">
        <v>-18321910</v>
      </c>
      <c r="G8" s="226">
        <v>-847331</v>
      </c>
      <c r="H8" s="226">
        <v>-11892975</v>
      </c>
      <c r="I8" s="226">
        <v>-63898284</v>
      </c>
      <c r="J8" s="226">
        <v>-10902364</v>
      </c>
      <c r="K8" s="226">
        <v>-12282695</v>
      </c>
      <c r="L8" s="226">
        <v>-11607726</v>
      </c>
      <c r="M8" s="226">
        <f>SUM(B8:L8)</f>
        <v>-233534564</v>
      </c>
    </row>
    <row r="9" spans="1:13" ht="15" customHeight="1" thickBot="1">
      <c r="A9" s="227" t="s">
        <v>321</v>
      </c>
      <c r="B9" s="228">
        <v>0.62</v>
      </c>
      <c r="C9" s="228">
        <v>0.95</v>
      </c>
      <c r="D9" s="228">
        <v>0.98</v>
      </c>
      <c r="E9" s="228">
        <v>0.37</v>
      </c>
      <c r="F9" s="228">
        <v>0.48</v>
      </c>
      <c r="G9" s="228">
        <v>0.98</v>
      </c>
      <c r="H9" s="228">
        <v>0.95</v>
      </c>
      <c r="I9" s="228">
        <v>0.81</v>
      </c>
      <c r="J9" s="228">
        <v>0.84</v>
      </c>
      <c r="K9" s="228">
        <v>0.45</v>
      </c>
      <c r="L9" s="228">
        <v>0.52</v>
      </c>
      <c r="M9" s="228">
        <v>0.81</v>
      </c>
    </row>
    <row r="10" spans="1:13" ht="15" customHeight="1">
      <c r="A10" s="225" t="s">
        <v>322</v>
      </c>
      <c r="B10" s="226">
        <v>-18739858</v>
      </c>
      <c r="C10" s="226">
        <v>-44172340</v>
      </c>
      <c r="D10" s="226">
        <v>-52198155</v>
      </c>
      <c r="E10" s="226">
        <v>-55128157</v>
      </c>
      <c r="F10" s="226">
        <v>-14378844</v>
      </c>
      <c r="G10" s="226">
        <v>-12726959</v>
      </c>
      <c r="H10" s="226">
        <v>-145423474</v>
      </c>
      <c r="I10" s="226">
        <v>-228329639</v>
      </c>
      <c r="J10" s="226">
        <v>-24546003</v>
      </c>
      <c r="K10" s="226">
        <v>-5456568</v>
      </c>
      <c r="L10" s="226">
        <v>-7312859</v>
      </c>
      <c r="M10" s="226">
        <f>SUM(B10:L10)</f>
        <v>-608412856</v>
      </c>
    </row>
    <row r="11" spans="1:13" ht="15" customHeight="1" thickBot="1">
      <c r="A11" s="227" t="s">
        <v>323</v>
      </c>
      <c r="B11" s="228">
        <v>-0.16</v>
      </c>
      <c r="C11" s="228">
        <v>-0.3</v>
      </c>
      <c r="D11" s="228">
        <v>-0.52</v>
      </c>
      <c r="E11" s="228">
        <v>-0.7</v>
      </c>
      <c r="F11" s="228">
        <v>-0.41</v>
      </c>
      <c r="G11" s="228">
        <v>-0.24</v>
      </c>
      <c r="H11" s="228">
        <v>-0.55</v>
      </c>
      <c r="I11" s="228">
        <v>-0.67</v>
      </c>
      <c r="J11" s="228">
        <v>-0.37</v>
      </c>
      <c r="K11" s="228">
        <v>-0.24</v>
      </c>
      <c r="L11" s="228">
        <v>-0.3</v>
      </c>
      <c r="M11" s="228">
        <f>M10/$M10</f>
        <v>1</v>
      </c>
    </row>
    <row r="12" spans="1:13" ht="15" customHeight="1">
      <c r="A12" s="225" t="s">
        <v>324</v>
      </c>
      <c r="B12" s="226">
        <v>8782808</v>
      </c>
      <c r="C12" s="226">
        <v>955547</v>
      </c>
      <c r="D12" s="226">
        <v>190282</v>
      </c>
      <c r="E12" s="226">
        <v>51194911</v>
      </c>
      <c r="F12" s="226">
        <v>11276842</v>
      </c>
      <c r="G12" s="226">
        <v>921416</v>
      </c>
      <c r="H12" s="226">
        <v>4073599</v>
      </c>
      <c r="I12" s="226">
        <v>50966751</v>
      </c>
      <c r="J12" s="226">
        <v>5142340</v>
      </c>
      <c r="K12" s="226">
        <v>3620232</v>
      </c>
      <c r="L12" s="226">
        <v>4328633</v>
      </c>
      <c r="M12" s="226">
        <f>SUM(B12:L12)</f>
        <v>141453361</v>
      </c>
    </row>
    <row r="13" spans="1:13" ht="15" customHeight="1" thickBot="1">
      <c r="A13" s="227" t="s">
        <v>325</v>
      </c>
      <c r="B13" s="228">
        <v>-0.47</v>
      </c>
      <c r="C13" s="228">
        <v>-0.02</v>
      </c>
      <c r="D13" s="228">
        <v>0</v>
      </c>
      <c r="E13" s="228">
        <v>-0.93</v>
      </c>
      <c r="F13" s="228">
        <v>-0.78</v>
      </c>
      <c r="G13" s="228">
        <v>-0.07</v>
      </c>
      <c r="H13" s="228">
        <v>-0.03</v>
      </c>
      <c r="I13" s="228">
        <v>-0.22</v>
      </c>
      <c r="J13" s="228">
        <v>-0.21</v>
      </c>
      <c r="K13" s="228">
        <v>-0.66</v>
      </c>
      <c r="L13" s="228">
        <v>-0.59</v>
      </c>
      <c r="M13" s="228">
        <f>M12/$M12</f>
        <v>1</v>
      </c>
    </row>
    <row r="14" spans="1:13" ht="15" customHeight="1" thickBot="1">
      <c r="A14" s="229" t="s">
        <v>311</v>
      </c>
      <c r="B14" s="230">
        <v>-10350200</v>
      </c>
      <c r="C14" s="230">
        <v>-97636147</v>
      </c>
      <c r="D14" s="230">
        <v>-17883894</v>
      </c>
      <c r="E14" s="230">
        <v>-3053102</v>
      </c>
      <c r="F14" s="230">
        <v>-345193</v>
      </c>
      <c r="G14" s="230">
        <v>-4459897</v>
      </c>
      <c r="H14" s="230">
        <v>-25271016</v>
      </c>
      <c r="I14" s="230">
        <v>-13804619</v>
      </c>
      <c r="J14" s="230">
        <v>-4061555</v>
      </c>
      <c r="K14" s="230">
        <v>16861</v>
      </c>
      <c r="L14" s="230">
        <v>-2255049</v>
      </c>
      <c r="M14" s="226">
        <v>-182295888</v>
      </c>
    </row>
    <row r="15" spans="1:13" ht="15" customHeight="1">
      <c r="A15" s="225" t="s">
        <v>326</v>
      </c>
      <c r="B15" s="226">
        <v>-17005527</v>
      </c>
      <c r="C15" s="226">
        <v>-10497543</v>
      </c>
      <c r="D15" s="226">
        <v>-12687844</v>
      </c>
      <c r="E15" s="226">
        <v>-14442582</v>
      </c>
      <c r="F15" s="226">
        <v>-5991939</v>
      </c>
      <c r="G15" s="226">
        <v>-23792727</v>
      </c>
      <c r="H15" s="226">
        <v>-68874595</v>
      </c>
      <c r="I15" s="226">
        <v>-34753613</v>
      </c>
      <c r="J15" s="226">
        <v>-18947719</v>
      </c>
      <c r="K15" s="226">
        <v>-3824081</v>
      </c>
      <c r="L15" s="226">
        <v>-3999592</v>
      </c>
      <c r="M15" s="226">
        <f>SUM(B15:L15)</f>
        <v>-214817762</v>
      </c>
    </row>
    <row r="16" spans="1:13" ht="15" customHeight="1" thickBot="1">
      <c r="A16" s="227" t="s">
        <v>327</v>
      </c>
      <c r="B16" s="228">
        <v>-0.15</v>
      </c>
      <c r="C16" s="228">
        <v>-0.07</v>
      </c>
      <c r="D16" s="228">
        <v>-0.13</v>
      </c>
      <c r="E16" s="228">
        <v>-0.18</v>
      </c>
      <c r="F16" s="228">
        <v>-0.17</v>
      </c>
      <c r="G16" s="228">
        <v>-0.45</v>
      </c>
      <c r="H16" s="228">
        <v>-0.26</v>
      </c>
      <c r="I16" s="228">
        <v>-0.1</v>
      </c>
      <c r="J16" s="228">
        <v>-0.28</v>
      </c>
      <c r="K16" s="228">
        <v>-0.17</v>
      </c>
      <c r="L16" s="228">
        <v>-0.17</v>
      </c>
      <c r="M16" s="228">
        <f>M15/$M15</f>
        <v>1</v>
      </c>
    </row>
    <row r="17" spans="1:13" ht="15" customHeight="1">
      <c r="A17" s="225" t="s">
        <v>328</v>
      </c>
      <c r="B17" s="226">
        <v>9320882</v>
      </c>
      <c r="C17" s="226">
        <v>964953</v>
      </c>
      <c r="D17" s="226">
        <v>596723</v>
      </c>
      <c r="E17" s="226">
        <v>8562577</v>
      </c>
      <c r="F17" s="226">
        <v>3402334</v>
      </c>
      <c r="G17" s="231">
        <v>0</v>
      </c>
      <c r="H17" s="226">
        <v>1546488</v>
      </c>
      <c r="I17" s="226">
        <v>3128478</v>
      </c>
      <c r="J17" s="226">
        <v>3106651</v>
      </c>
      <c r="K17" s="226">
        <v>1654072</v>
      </c>
      <c r="L17" s="226">
        <v>2315185</v>
      </c>
      <c r="M17" s="226">
        <v>37790417</v>
      </c>
    </row>
    <row r="18" spans="1:13" ht="15" customHeight="1" thickBot="1">
      <c r="A18" s="227" t="s">
        <v>329</v>
      </c>
      <c r="B18" s="228">
        <v>-0.21</v>
      </c>
      <c r="C18" s="228">
        <v>-0.13</v>
      </c>
      <c r="D18" s="228">
        <v>-0.26</v>
      </c>
      <c r="E18" s="228">
        <v>-0.17</v>
      </c>
      <c r="F18" s="228">
        <v>-0.19</v>
      </c>
      <c r="G18" s="228">
        <f>G17/$M17</f>
        <v>0</v>
      </c>
      <c r="H18" s="228">
        <v>-0.13</v>
      </c>
      <c r="I18" s="228">
        <v>-0.05</v>
      </c>
      <c r="J18" s="228">
        <v>-0.28</v>
      </c>
      <c r="K18" s="228">
        <v>-0.13</v>
      </c>
      <c r="L18" s="228">
        <v>-0.2</v>
      </c>
      <c r="M18" s="228">
        <f>M17/$M17</f>
        <v>1</v>
      </c>
    </row>
    <row r="19" spans="1:13" s="4" customFormat="1" ht="15" customHeight="1">
      <c r="A19" s="232" t="s">
        <v>330</v>
      </c>
      <c r="B19" s="233">
        <v>44293837</v>
      </c>
      <c r="C19" s="233">
        <v>-10441708</v>
      </c>
      <c r="D19" s="233">
        <v>15975481</v>
      </c>
      <c r="E19" s="233">
        <v>16233795</v>
      </c>
      <c r="F19" s="233">
        <v>11020203</v>
      </c>
      <c r="G19" s="233">
        <v>11850356</v>
      </c>
      <c r="H19" s="233">
        <v>18368446</v>
      </c>
      <c r="I19" s="233">
        <v>54010021</v>
      </c>
      <c r="J19" s="233">
        <v>16803126</v>
      </c>
      <c r="K19" s="233">
        <v>6175917</v>
      </c>
      <c r="L19" s="233">
        <v>5549410</v>
      </c>
      <c r="M19" s="226">
        <f>SUM(B19:L19)</f>
        <v>189838884</v>
      </c>
    </row>
    <row r="20" spans="1:13" s="4" customFormat="1" ht="15" customHeight="1" thickBot="1">
      <c r="A20" s="234" t="s">
        <v>331</v>
      </c>
      <c r="B20" s="228">
        <v>0.38</v>
      </c>
      <c r="C20" s="228">
        <v>-0.07</v>
      </c>
      <c r="D20" s="228">
        <v>0.16</v>
      </c>
      <c r="E20" s="228">
        <v>0.21</v>
      </c>
      <c r="F20" s="228">
        <v>0.31</v>
      </c>
      <c r="G20" s="228">
        <v>0.22</v>
      </c>
      <c r="H20" s="228">
        <v>0.07</v>
      </c>
      <c r="I20" s="228">
        <v>0.16</v>
      </c>
      <c r="J20" s="228">
        <v>0.25</v>
      </c>
      <c r="K20" s="228">
        <v>0.28</v>
      </c>
      <c r="L20" s="228">
        <v>0.23</v>
      </c>
      <c r="M20" s="228">
        <f>M19/$M19</f>
        <v>1</v>
      </c>
    </row>
    <row r="21" spans="1:13" ht="15" customHeight="1">
      <c r="A21" s="225" t="s">
        <v>332</v>
      </c>
      <c r="B21" s="226">
        <v>14555174</v>
      </c>
      <c r="C21" s="226">
        <v>32617096</v>
      </c>
      <c r="D21" s="226">
        <v>7822800</v>
      </c>
      <c r="E21" s="226">
        <v>4631157</v>
      </c>
      <c r="F21" s="226">
        <v>1802457</v>
      </c>
      <c r="G21" s="226">
        <v>1680894</v>
      </c>
      <c r="H21" s="226">
        <v>14783541</v>
      </c>
      <c r="I21" s="226">
        <v>11793436</v>
      </c>
      <c r="J21" s="226">
        <v>3689567</v>
      </c>
      <c r="K21" s="226">
        <v>1288763</v>
      </c>
      <c r="L21" s="226">
        <v>1428698</v>
      </c>
      <c r="M21" s="226">
        <f>SUM(B21:L21)</f>
        <v>96093583</v>
      </c>
    </row>
    <row r="22" spans="1:13" ht="15" customHeight="1" thickBot="1">
      <c r="A22" s="227" t="s">
        <v>333</v>
      </c>
      <c r="B22" s="228">
        <v>0.12</v>
      </c>
      <c r="C22" s="228">
        <v>0.22</v>
      </c>
      <c r="D22" s="228">
        <v>0.08</v>
      </c>
      <c r="E22" s="228">
        <v>0.06</v>
      </c>
      <c r="F22" s="228">
        <v>0.05</v>
      </c>
      <c r="G22" s="228">
        <v>0.03</v>
      </c>
      <c r="H22" s="228">
        <v>0.06</v>
      </c>
      <c r="I22" s="228">
        <v>0.03</v>
      </c>
      <c r="J22" s="228">
        <v>0.06</v>
      </c>
      <c r="K22" s="228">
        <v>0.06</v>
      </c>
      <c r="L22" s="228">
        <v>0.06</v>
      </c>
      <c r="M22" s="228">
        <f>M21/$M21</f>
        <v>1</v>
      </c>
    </row>
    <row r="23" spans="1:13" ht="15" customHeight="1">
      <c r="A23" s="225" t="s">
        <v>334</v>
      </c>
      <c r="B23" s="226">
        <v>-14026574</v>
      </c>
      <c r="C23" s="226">
        <v>-12072832</v>
      </c>
      <c r="D23" s="226">
        <v>-9052476</v>
      </c>
      <c r="E23" s="226">
        <v>-10964652</v>
      </c>
      <c r="F23" s="226">
        <v>-5286472</v>
      </c>
      <c r="G23" s="226">
        <v>-7122279</v>
      </c>
      <c r="H23" s="226">
        <v>-37410503</v>
      </c>
      <c r="I23" s="226">
        <v>-41481756</v>
      </c>
      <c r="J23" s="226">
        <v>-9199113</v>
      </c>
      <c r="K23" s="226">
        <v>-4091325</v>
      </c>
      <c r="L23" s="226">
        <v>-4920047</v>
      </c>
      <c r="M23" s="226">
        <f>SUM(B23:L23)</f>
        <v>-155628029</v>
      </c>
    </row>
    <row r="24" spans="1:13" ht="15" customHeight="1" thickBot="1">
      <c r="A24" s="227" t="s">
        <v>335</v>
      </c>
      <c r="B24" s="228">
        <v>-0.12</v>
      </c>
      <c r="C24" s="228">
        <v>-0.08</v>
      </c>
      <c r="D24" s="228">
        <v>-0.09</v>
      </c>
      <c r="E24" s="228">
        <v>-0.14</v>
      </c>
      <c r="F24" s="228">
        <v>-0.15</v>
      </c>
      <c r="G24" s="228">
        <v>-0.14</v>
      </c>
      <c r="H24" s="228">
        <v>-0.14</v>
      </c>
      <c r="I24" s="228">
        <v>-0.12</v>
      </c>
      <c r="J24" s="228">
        <v>-0.14</v>
      </c>
      <c r="K24" s="228">
        <v>-0.18</v>
      </c>
      <c r="L24" s="228">
        <v>-0.2</v>
      </c>
      <c r="M24" s="228">
        <f>M23/$M23</f>
        <v>1</v>
      </c>
    </row>
    <row r="25" spans="1:13" ht="15" customHeight="1" thickBot="1">
      <c r="A25" s="229" t="s">
        <v>312</v>
      </c>
      <c r="B25" s="230">
        <v>-1792531</v>
      </c>
      <c r="C25" s="230">
        <v>-1713685</v>
      </c>
      <c r="D25" s="230">
        <v>-1839212</v>
      </c>
      <c r="E25" s="230">
        <v>-1849969</v>
      </c>
      <c r="F25" s="230">
        <v>-634628</v>
      </c>
      <c r="G25" s="230">
        <v>-1011033</v>
      </c>
      <c r="H25" s="230">
        <v>-3230141</v>
      </c>
      <c r="I25" s="230">
        <v>-3961837</v>
      </c>
      <c r="J25" s="230">
        <v>-1078686</v>
      </c>
      <c r="K25" s="230">
        <v>-474369</v>
      </c>
      <c r="L25" s="230">
        <v>-381210</v>
      </c>
      <c r="M25" s="226">
        <f>SUM(B25:L25)</f>
        <v>-17967301</v>
      </c>
    </row>
    <row r="26" spans="1:13" s="4" customFormat="1" ht="15" customHeight="1">
      <c r="A26" s="235" t="s">
        <v>336</v>
      </c>
      <c r="B26" s="236">
        <v>43029906</v>
      </c>
      <c r="C26" s="236">
        <v>8388872</v>
      </c>
      <c r="D26" s="236">
        <v>12906593</v>
      </c>
      <c r="E26" s="236">
        <v>8050331</v>
      </c>
      <c r="F26" s="236">
        <v>6901559</v>
      </c>
      <c r="G26" s="236">
        <v>5397938</v>
      </c>
      <c r="H26" s="236">
        <v>-7488657</v>
      </c>
      <c r="I26" s="236">
        <v>20359863</v>
      </c>
      <c r="J26" s="236">
        <v>10214894</v>
      </c>
      <c r="K26" s="236">
        <v>2898986</v>
      </c>
      <c r="L26" s="236">
        <v>1676850</v>
      </c>
      <c r="M26" s="226">
        <f>SUM(B26:L26)</f>
        <v>112337135</v>
      </c>
    </row>
    <row r="27" spans="1:13" s="4" customFormat="1" ht="15" customHeight="1" thickBot="1">
      <c r="A27" s="234" t="s">
        <v>337</v>
      </c>
      <c r="B27" s="228">
        <v>0.37</v>
      </c>
      <c r="C27" s="228">
        <v>0.06</v>
      </c>
      <c r="D27" s="228">
        <v>0.13</v>
      </c>
      <c r="E27" s="228">
        <v>0.1</v>
      </c>
      <c r="F27" s="228">
        <v>0.2</v>
      </c>
      <c r="G27" s="228">
        <v>0.1</v>
      </c>
      <c r="H27" s="228">
        <v>-0.03</v>
      </c>
      <c r="I27" s="228">
        <v>0.06</v>
      </c>
      <c r="J27" s="228">
        <v>0.15</v>
      </c>
      <c r="K27" s="228">
        <v>0.13</v>
      </c>
      <c r="L27" s="228">
        <v>0.07</v>
      </c>
      <c r="M27" s="228">
        <f>M26/$M26</f>
        <v>1</v>
      </c>
    </row>
    <row r="28" spans="1:4" ht="13.5" customHeight="1">
      <c r="A28" s="13" t="s">
        <v>36</v>
      </c>
      <c r="B28" s="183"/>
      <c r="C28" s="183"/>
      <c r="D28" s="200"/>
    </row>
  </sheetData>
  <sheetProtection/>
  <mergeCells count="2">
    <mergeCell ref="B3:M3"/>
    <mergeCell ref="B4:M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O60"/>
  <sheetViews>
    <sheetView zoomScale="160" zoomScaleNormal="160" zoomScalePageLayoutView="0" workbookViewId="0" topLeftCell="A1">
      <selection activeCell="A1" sqref="A1"/>
    </sheetView>
  </sheetViews>
  <sheetFormatPr defaultColWidth="9.140625" defaultRowHeight="12.75"/>
  <cols>
    <col min="1" max="1" width="21.00390625" style="13" customWidth="1"/>
    <col min="2" max="2" width="12.28125" style="199" bestFit="1" customWidth="1"/>
    <col min="3" max="3" width="8.7109375" style="199" bestFit="1" customWidth="1"/>
    <col min="4" max="4" width="9.421875" style="199" bestFit="1" customWidth="1"/>
    <col min="5" max="5" width="11.8515625" style="148" bestFit="1" customWidth="1"/>
    <col min="6" max="6" width="9.57421875" style="148" bestFit="1" customWidth="1"/>
    <col min="7" max="7" width="9.421875" style="199" bestFit="1" customWidth="1"/>
    <col min="8" max="8" width="11.8515625" style="199" bestFit="1" customWidth="1"/>
    <col min="9" max="9" width="9.57421875" style="199" bestFit="1" customWidth="1"/>
    <col min="10" max="10" width="9.57421875" style="13" bestFit="1" customWidth="1"/>
    <col min="11" max="16384" width="9.140625" style="13" customWidth="1"/>
  </cols>
  <sheetData>
    <row r="1" ht="18.75">
      <c r="A1" s="147" t="s">
        <v>404</v>
      </c>
    </row>
    <row r="2" spans="2:9" ht="6.75" customHeight="1" thickBot="1">
      <c r="B2" s="183"/>
      <c r="C2" s="183"/>
      <c r="D2" s="183"/>
      <c r="E2" s="200"/>
      <c r="F2" s="200"/>
      <c r="G2" s="183"/>
      <c r="H2" s="183"/>
      <c r="I2" s="200"/>
    </row>
    <row r="3" spans="2:10" ht="13.5" thickBot="1">
      <c r="B3" s="290">
        <v>2011</v>
      </c>
      <c r="C3" s="290"/>
      <c r="D3" s="290"/>
      <c r="E3" s="290"/>
      <c r="F3" s="290"/>
      <c r="G3" s="290"/>
      <c r="H3" s="290"/>
      <c r="I3" s="290"/>
      <c r="J3" s="290"/>
    </row>
    <row r="4" spans="2:10" ht="13.5" thickBot="1">
      <c r="B4" s="290" t="s">
        <v>100</v>
      </c>
      <c r="C4" s="290"/>
      <c r="D4" s="290"/>
      <c r="E4" s="290"/>
      <c r="F4" s="290"/>
      <c r="G4" s="290"/>
      <c r="H4" s="290"/>
      <c r="I4" s="290"/>
      <c r="J4" s="290"/>
    </row>
    <row r="5" spans="1:10" ht="13.5" thickBot="1">
      <c r="A5" s="315" t="s">
        <v>338</v>
      </c>
      <c r="B5" s="315" t="s">
        <v>339</v>
      </c>
      <c r="C5" s="315"/>
      <c r="D5" s="315"/>
      <c r="E5" s="315" t="s">
        <v>340</v>
      </c>
      <c r="F5" s="315"/>
      <c r="G5" s="315"/>
      <c r="H5" s="315" t="s">
        <v>341</v>
      </c>
      <c r="I5" s="315"/>
      <c r="J5" s="315"/>
    </row>
    <row r="6" spans="1:10" ht="13.5" thickBot="1">
      <c r="A6" s="315"/>
      <c r="B6" s="238" t="s">
        <v>342</v>
      </c>
      <c r="C6" s="238" t="s">
        <v>343</v>
      </c>
      <c r="D6" s="238" t="s">
        <v>380</v>
      </c>
      <c r="E6" s="238" t="s">
        <v>344</v>
      </c>
      <c r="F6" s="238" t="s">
        <v>343</v>
      </c>
      <c r="G6" s="238" t="s">
        <v>380</v>
      </c>
      <c r="H6" s="238" t="s">
        <v>344</v>
      </c>
      <c r="I6" s="238" t="s">
        <v>343</v>
      </c>
      <c r="J6" s="238" t="s">
        <v>380</v>
      </c>
    </row>
    <row r="7" spans="1:10" ht="12.75">
      <c r="A7" s="201" t="s">
        <v>242</v>
      </c>
      <c r="B7" s="202">
        <v>2314483</v>
      </c>
      <c r="C7" s="202">
        <v>914165</v>
      </c>
      <c r="D7" s="202">
        <v>415489</v>
      </c>
      <c r="E7" s="202">
        <v>25799800</v>
      </c>
      <c r="F7" s="202">
        <v>22673680</v>
      </c>
      <c r="G7" s="202">
        <v>2856417</v>
      </c>
      <c r="H7" s="202">
        <v>28114283</v>
      </c>
      <c r="I7" s="202">
        <v>23587845</v>
      </c>
      <c r="J7" s="242">
        <v>3271906</v>
      </c>
    </row>
    <row r="8" spans="1:10" ht="12.75">
      <c r="A8" s="237" t="s">
        <v>349</v>
      </c>
      <c r="B8" s="204">
        <v>0</v>
      </c>
      <c r="C8" s="204">
        <v>0</v>
      </c>
      <c r="D8" s="204">
        <v>0</v>
      </c>
      <c r="E8" s="204">
        <v>3443726</v>
      </c>
      <c r="F8" s="204">
        <v>2310122</v>
      </c>
      <c r="G8" s="204">
        <v>2081511</v>
      </c>
      <c r="H8" s="204">
        <v>3443726</v>
      </c>
      <c r="I8" s="204">
        <v>2310122</v>
      </c>
      <c r="J8" s="243">
        <v>2081511</v>
      </c>
    </row>
    <row r="9" spans="1:10" ht="12.75">
      <c r="A9" s="203" t="s">
        <v>244</v>
      </c>
      <c r="B9" s="204">
        <v>73272175</v>
      </c>
      <c r="C9" s="204">
        <v>30152496</v>
      </c>
      <c r="D9" s="204">
        <v>6249514</v>
      </c>
      <c r="E9" s="204">
        <v>23834558</v>
      </c>
      <c r="F9" s="204">
        <v>5709262</v>
      </c>
      <c r="G9" s="204">
        <v>2619628</v>
      </c>
      <c r="H9" s="204">
        <v>97106733</v>
      </c>
      <c r="I9" s="204">
        <v>35861758</v>
      </c>
      <c r="J9" s="243">
        <v>8869142</v>
      </c>
    </row>
    <row r="10" spans="1:10" ht="12.75">
      <c r="A10" s="203" t="s">
        <v>245</v>
      </c>
      <c r="B10" s="204">
        <v>868239</v>
      </c>
      <c r="C10" s="204">
        <v>501586</v>
      </c>
      <c r="D10" s="204">
        <v>138743</v>
      </c>
      <c r="E10" s="204">
        <v>10739062</v>
      </c>
      <c r="F10" s="204">
        <v>7354580</v>
      </c>
      <c r="G10" s="204">
        <v>5362471</v>
      </c>
      <c r="H10" s="204">
        <v>11607301</v>
      </c>
      <c r="I10" s="204">
        <v>7856167</v>
      </c>
      <c r="J10" s="243">
        <v>5501214</v>
      </c>
    </row>
    <row r="11" spans="1:10" ht="12.75">
      <c r="A11" s="203" t="s">
        <v>246</v>
      </c>
      <c r="B11" s="204">
        <v>4453985</v>
      </c>
      <c r="C11" s="204">
        <v>1470286</v>
      </c>
      <c r="D11" s="204">
        <v>863199</v>
      </c>
      <c r="E11" s="204">
        <v>54768318</v>
      </c>
      <c r="F11" s="204">
        <v>24007471</v>
      </c>
      <c r="G11" s="204">
        <v>7349577</v>
      </c>
      <c r="H11" s="204">
        <v>59222304</v>
      </c>
      <c r="I11" s="204">
        <v>25477757</v>
      </c>
      <c r="J11" s="243">
        <v>8212775</v>
      </c>
    </row>
    <row r="12" spans="1:10" ht="12.75">
      <c r="A12" s="203" t="s">
        <v>381</v>
      </c>
      <c r="B12" s="204">
        <v>0</v>
      </c>
      <c r="C12" s="204">
        <v>0</v>
      </c>
      <c r="D12" s="204">
        <v>0</v>
      </c>
      <c r="E12" s="204">
        <v>3474284</v>
      </c>
      <c r="F12" s="204">
        <v>922675</v>
      </c>
      <c r="G12" s="204">
        <v>804107</v>
      </c>
      <c r="H12" s="204">
        <v>3474284</v>
      </c>
      <c r="I12" s="204">
        <v>922675</v>
      </c>
      <c r="J12" s="243">
        <v>804107</v>
      </c>
    </row>
    <row r="13" spans="1:10" ht="12.75">
      <c r="A13" s="203" t="s">
        <v>382</v>
      </c>
      <c r="B13" s="204">
        <v>1111481</v>
      </c>
      <c r="C13" s="204">
        <v>195536</v>
      </c>
      <c r="D13" s="204">
        <v>147002</v>
      </c>
      <c r="E13" s="204">
        <v>29996246</v>
      </c>
      <c r="F13" s="204">
        <v>15061027</v>
      </c>
      <c r="G13" s="204">
        <v>3967248</v>
      </c>
      <c r="H13" s="204">
        <v>31107727</v>
      </c>
      <c r="I13" s="204">
        <v>15256563</v>
      </c>
      <c r="J13" s="243">
        <v>4114251</v>
      </c>
    </row>
    <row r="14" spans="1:10" ht="12.75">
      <c r="A14" s="203" t="s">
        <v>383</v>
      </c>
      <c r="B14" s="204">
        <v>235885</v>
      </c>
      <c r="C14" s="204">
        <v>29820</v>
      </c>
      <c r="D14" s="204">
        <v>40814</v>
      </c>
      <c r="E14" s="204">
        <v>9077001</v>
      </c>
      <c r="F14" s="204">
        <v>3669688</v>
      </c>
      <c r="G14" s="204">
        <v>1624147</v>
      </c>
      <c r="H14" s="204">
        <v>9312886</v>
      </c>
      <c r="I14" s="204">
        <v>3699508</v>
      </c>
      <c r="J14" s="243">
        <v>1664961</v>
      </c>
    </row>
    <row r="15" spans="1:10" ht="12.75">
      <c r="A15" s="203" t="s">
        <v>384</v>
      </c>
      <c r="B15" s="204">
        <v>49531952</v>
      </c>
      <c r="C15" s="204">
        <v>12930865</v>
      </c>
      <c r="D15" s="204">
        <v>4308350</v>
      </c>
      <c r="E15" s="204">
        <v>50520892</v>
      </c>
      <c r="F15" s="204">
        <v>34689475</v>
      </c>
      <c r="G15" s="204">
        <v>4271041</v>
      </c>
      <c r="H15" s="204">
        <v>100052844</v>
      </c>
      <c r="I15" s="204">
        <v>47620340</v>
      </c>
      <c r="J15" s="243">
        <v>8579391</v>
      </c>
    </row>
    <row r="16" spans="1:10" ht="12.75">
      <c r="A16" s="203" t="s">
        <v>251</v>
      </c>
      <c r="B16" s="204">
        <v>450245</v>
      </c>
      <c r="C16" s="204">
        <v>4150</v>
      </c>
      <c r="D16" s="204">
        <v>3540</v>
      </c>
      <c r="E16" s="204">
        <v>8905265</v>
      </c>
      <c r="F16" s="204">
        <v>5221315</v>
      </c>
      <c r="G16" s="204">
        <v>1408119</v>
      </c>
      <c r="H16" s="204">
        <v>9355510</v>
      </c>
      <c r="I16" s="204">
        <v>5225465</v>
      </c>
      <c r="J16" s="243">
        <v>1411660</v>
      </c>
    </row>
    <row r="17" spans="1:10" ht="12.75">
      <c r="A17" s="203" t="s">
        <v>385</v>
      </c>
      <c r="B17" s="204">
        <v>0</v>
      </c>
      <c r="C17" s="204">
        <v>0</v>
      </c>
      <c r="D17" s="204">
        <v>0</v>
      </c>
      <c r="E17" s="204">
        <v>4460453</v>
      </c>
      <c r="F17" s="204">
        <v>1664733</v>
      </c>
      <c r="G17" s="204">
        <v>619189</v>
      </c>
      <c r="H17" s="204">
        <v>4460453</v>
      </c>
      <c r="I17" s="204">
        <v>1664733</v>
      </c>
      <c r="J17" s="243">
        <v>619189</v>
      </c>
    </row>
    <row r="18" spans="1:10" ht="12.75">
      <c r="A18" s="203" t="s">
        <v>386</v>
      </c>
      <c r="B18" s="204">
        <v>5323370</v>
      </c>
      <c r="C18" s="204">
        <v>968990</v>
      </c>
      <c r="D18" s="204">
        <v>1192974</v>
      </c>
      <c r="E18" s="204">
        <v>46382032</v>
      </c>
      <c r="F18" s="204">
        <v>24770192</v>
      </c>
      <c r="G18" s="204">
        <v>5911049</v>
      </c>
      <c r="H18" s="204">
        <v>51705402</v>
      </c>
      <c r="I18" s="204">
        <v>25739183</v>
      </c>
      <c r="J18" s="243">
        <v>7104023</v>
      </c>
    </row>
    <row r="19" spans="1:10" ht="12.75">
      <c r="A19" s="203" t="s">
        <v>387</v>
      </c>
      <c r="B19" s="204">
        <v>0</v>
      </c>
      <c r="C19" s="204">
        <v>0</v>
      </c>
      <c r="D19" s="204">
        <v>0</v>
      </c>
      <c r="E19" s="204">
        <v>9251365</v>
      </c>
      <c r="F19" s="204">
        <v>4346082</v>
      </c>
      <c r="G19" s="204">
        <v>1192471</v>
      </c>
      <c r="H19" s="204">
        <v>9251365</v>
      </c>
      <c r="I19" s="204">
        <v>4346082</v>
      </c>
      <c r="J19" s="243">
        <v>1192471</v>
      </c>
    </row>
    <row r="20" spans="1:10" ht="12.75">
      <c r="A20" s="203" t="s">
        <v>388</v>
      </c>
      <c r="B20" s="204">
        <v>6407382</v>
      </c>
      <c r="C20" s="204">
        <v>1148366</v>
      </c>
      <c r="D20" s="204">
        <v>858460</v>
      </c>
      <c r="E20" s="204">
        <v>77431495</v>
      </c>
      <c r="F20" s="204">
        <v>38669226</v>
      </c>
      <c r="G20" s="204">
        <v>9791908</v>
      </c>
      <c r="H20" s="204">
        <v>83838877</v>
      </c>
      <c r="I20" s="204">
        <v>39817592</v>
      </c>
      <c r="J20" s="243">
        <v>10650369</v>
      </c>
    </row>
    <row r="21" spans="1:10" ht="12.75">
      <c r="A21" s="203" t="s">
        <v>389</v>
      </c>
      <c r="B21" s="204">
        <v>0</v>
      </c>
      <c r="C21" s="204">
        <v>0</v>
      </c>
      <c r="D21" s="204">
        <v>0</v>
      </c>
      <c r="E21" s="204">
        <v>2203212</v>
      </c>
      <c r="F21" s="204">
        <v>3026447</v>
      </c>
      <c r="G21" s="204">
        <v>412518</v>
      </c>
      <c r="H21" s="204">
        <v>2203212</v>
      </c>
      <c r="I21" s="204">
        <v>3026447</v>
      </c>
      <c r="J21" s="243">
        <v>412518</v>
      </c>
    </row>
    <row r="22" spans="1:10" ht="12.75">
      <c r="A22" s="203" t="s">
        <v>257</v>
      </c>
      <c r="B22" s="204">
        <v>37558834</v>
      </c>
      <c r="C22" s="204">
        <v>27419666</v>
      </c>
      <c r="D22" s="204">
        <v>2821094</v>
      </c>
      <c r="E22" s="204">
        <v>53398504</v>
      </c>
      <c r="F22" s="204">
        <v>22555383</v>
      </c>
      <c r="G22" s="204">
        <v>6652937</v>
      </c>
      <c r="H22" s="204">
        <v>90957338</v>
      </c>
      <c r="I22" s="204">
        <v>49975049</v>
      </c>
      <c r="J22" s="243">
        <v>9474031</v>
      </c>
    </row>
    <row r="23" spans="1:10" ht="12.75">
      <c r="A23" s="203" t="s">
        <v>390</v>
      </c>
      <c r="B23" s="204">
        <v>4595575</v>
      </c>
      <c r="C23" s="204">
        <v>789511</v>
      </c>
      <c r="D23" s="204">
        <v>587776</v>
      </c>
      <c r="E23" s="204">
        <v>73570052</v>
      </c>
      <c r="F23" s="204">
        <v>58521951</v>
      </c>
      <c r="G23" s="204">
        <v>9416386</v>
      </c>
      <c r="H23" s="204">
        <v>78165628</v>
      </c>
      <c r="I23" s="204">
        <v>59311462</v>
      </c>
      <c r="J23" s="243">
        <v>10004162</v>
      </c>
    </row>
    <row r="24" spans="1:10" ht="12.75">
      <c r="A24" s="203" t="s">
        <v>391</v>
      </c>
      <c r="B24" s="204">
        <v>45970861</v>
      </c>
      <c r="C24" s="204">
        <v>5337140</v>
      </c>
      <c r="D24" s="204">
        <v>2588828</v>
      </c>
      <c r="E24" s="204">
        <v>35386361</v>
      </c>
      <c r="F24" s="204">
        <v>15768903</v>
      </c>
      <c r="G24" s="204">
        <v>4391755</v>
      </c>
      <c r="H24" s="204">
        <v>81357222</v>
      </c>
      <c r="I24" s="204">
        <v>21106044</v>
      </c>
      <c r="J24" s="243">
        <v>6980583</v>
      </c>
    </row>
    <row r="25" spans="1:10" ht="12.75">
      <c r="A25" s="203" t="s">
        <v>392</v>
      </c>
      <c r="B25" s="204">
        <v>1019143</v>
      </c>
      <c r="C25" s="204">
        <v>216158</v>
      </c>
      <c r="D25" s="204">
        <v>147962</v>
      </c>
      <c r="E25" s="204">
        <v>16813453</v>
      </c>
      <c r="F25" s="204">
        <v>4578994</v>
      </c>
      <c r="G25" s="204">
        <v>2363581</v>
      </c>
      <c r="H25" s="204">
        <v>17832596</v>
      </c>
      <c r="I25" s="204">
        <v>4795152</v>
      </c>
      <c r="J25" s="243">
        <v>2511543</v>
      </c>
    </row>
    <row r="26" spans="1:10" ht="12.75">
      <c r="A26" s="203" t="s">
        <v>393</v>
      </c>
      <c r="B26" s="204">
        <v>0</v>
      </c>
      <c r="C26" s="204">
        <v>0</v>
      </c>
      <c r="D26" s="204">
        <v>0</v>
      </c>
      <c r="E26" s="204">
        <v>477591</v>
      </c>
      <c r="F26" s="204">
        <v>815355</v>
      </c>
      <c r="G26" s="204">
        <v>152303</v>
      </c>
      <c r="H26" s="204">
        <v>477591</v>
      </c>
      <c r="I26" s="204">
        <v>815355</v>
      </c>
      <c r="J26" s="243">
        <v>152303</v>
      </c>
    </row>
    <row r="27" spans="1:10" ht="12.75">
      <c r="A27" s="203" t="s">
        <v>394</v>
      </c>
      <c r="B27" s="204">
        <v>416636</v>
      </c>
      <c r="C27" s="204">
        <v>11327</v>
      </c>
      <c r="D27" s="204">
        <v>130626</v>
      </c>
      <c r="E27" s="204">
        <v>10309687</v>
      </c>
      <c r="F27" s="204">
        <v>5326314</v>
      </c>
      <c r="G27" s="204">
        <v>1746928</v>
      </c>
      <c r="H27" s="204">
        <v>10726323</v>
      </c>
      <c r="I27" s="204">
        <v>5337640</v>
      </c>
      <c r="J27" s="243">
        <v>1877554</v>
      </c>
    </row>
    <row r="28" spans="1:10" ht="12.75">
      <c r="A28" s="203" t="s">
        <v>395</v>
      </c>
      <c r="B28" s="204">
        <v>0</v>
      </c>
      <c r="C28" s="204">
        <v>0</v>
      </c>
      <c r="D28" s="204">
        <v>0</v>
      </c>
      <c r="E28" s="204">
        <v>2407313</v>
      </c>
      <c r="F28" s="204">
        <v>969218</v>
      </c>
      <c r="G28" s="204">
        <v>427462</v>
      </c>
      <c r="H28" s="204">
        <v>2407313</v>
      </c>
      <c r="I28" s="204">
        <v>969218</v>
      </c>
      <c r="J28" s="243">
        <v>427462</v>
      </c>
    </row>
    <row r="29" spans="1:10" ht="12.75">
      <c r="A29" s="203" t="s">
        <v>264</v>
      </c>
      <c r="B29" s="204">
        <v>0</v>
      </c>
      <c r="C29" s="204">
        <v>0</v>
      </c>
      <c r="D29" s="204">
        <v>0</v>
      </c>
      <c r="E29" s="204">
        <v>22280269</v>
      </c>
      <c r="F29" s="204">
        <v>10783182</v>
      </c>
      <c r="G29" s="204">
        <v>2699140</v>
      </c>
      <c r="H29" s="204">
        <v>22280269</v>
      </c>
      <c r="I29" s="204">
        <v>10783182</v>
      </c>
      <c r="J29" s="243">
        <v>2699140</v>
      </c>
    </row>
    <row r="30" spans="1:10" ht="12.75">
      <c r="A30" s="203" t="s">
        <v>265</v>
      </c>
      <c r="B30" s="204">
        <v>2151345</v>
      </c>
      <c r="C30" s="204">
        <v>600463</v>
      </c>
      <c r="D30" s="204">
        <v>241230</v>
      </c>
      <c r="E30" s="204">
        <v>26689826</v>
      </c>
      <c r="F30" s="204">
        <v>16157331</v>
      </c>
      <c r="G30" s="204">
        <v>3481183</v>
      </c>
      <c r="H30" s="204">
        <v>28841171</v>
      </c>
      <c r="I30" s="204">
        <v>16757794</v>
      </c>
      <c r="J30" s="243">
        <v>3722413</v>
      </c>
    </row>
    <row r="31" spans="1:10" ht="12.75">
      <c r="A31" s="203" t="s">
        <v>266</v>
      </c>
      <c r="B31" s="204">
        <v>0</v>
      </c>
      <c r="C31" s="204">
        <v>0</v>
      </c>
      <c r="D31" s="204">
        <v>0</v>
      </c>
      <c r="E31" s="204">
        <v>4426531</v>
      </c>
      <c r="F31" s="204">
        <v>2713536</v>
      </c>
      <c r="G31" s="204">
        <v>1073907</v>
      </c>
      <c r="H31" s="204">
        <v>4426531</v>
      </c>
      <c r="I31" s="204">
        <v>2713536</v>
      </c>
      <c r="J31" s="243">
        <v>1073907</v>
      </c>
    </row>
    <row r="32" spans="1:10" ht="12.75">
      <c r="A32" s="203" t="s">
        <v>396</v>
      </c>
      <c r="B32" s="204">
        <v>1294468</v>
      </c>
      <c r="C32" s="204">
        <v>74696</v>
      </c>
      <c r="D32" s="204">
        <v>212482</v>
      </c>
      <c r="E32" s="204">
        <v>14526418</v>
      </c>
      <c r="F32" s="204">
        <v>8040548</v>
      </c>
      <c r="G32" s="204">
        <v>1575715</v>
      </c>
      <c r="H32" s="204">
        <v>15820886</v>
      </c>
      <c r="I32" s="204">
        <v>8115244</v>
      </c>
      <c r="J32" s="243">
        <v>1788196</v>
      </c>
    </row>
    <row r="33" spans="1:10" ht="12.75">
      <c r="A33" s="203" t="s">
        <v>397</v>
      </c>
      <c r="B33" s="204">
        <v>16311245</v>
      </c>
      <c r="C33" s="204">
        <v>4606445</v>
      </c>
      <c r="D33" s="204">
        <v>1407371</v>
      </c>
      <c r="E33" s="204">
        <v>108221012</v>
      </c>
      <c r="F33" s="204">
        <v>84816827</v>
      </c>
      <c r="G33" s="204">
        <v>8597731</v>
      </c>
      <c r="H33" s="204">
        <v>124532257</v>
      </c>
      <c r="I33" s="204">
        <v>89423272</v>
      </c>
      <c r="J33" s="243">
        <v>10005103</v>
      </c>
    </row>
    <row r="34" spans="1:10" ht="12.75">
      <c r="A34" s="203" t="s">
        <v>398</v>
      </c>
      <c r="B34" s="204">
        <v>353223</v>
      </c>
      <c r="C34" s="204">
        <v>89533</v>
      </c>
      <c r="D34" s="204">
        <v>25739</v>
      </c>
      <c r="E34" s="204">
        <v>3696259</v>
      </c>
      <c r="F34" s="204">
        <v>1240858</v>
      </c>
      <c r="G34" s="204">
        <v>1020017</v>
      </c>
      <c r="H34" s="204">
        <v>4049482</v>
      </c>
      <c r="I34" s="204">
        <v>1330391</v>
      </c>
      <c r="J34" s="243">
        <v>1045757</v>
      </c>
    </row>
    <row r="35" spans="1:10" ht="12.75">
      <c r="A35" s="203" t="s">
        <v>399</v>
      </c>
      <c r="B35" s="204">
        <v>4194247</v>
      </c>
      <c r="C35" s="204">
        <v>282442</v>
      </c>
      <c r="D35" s="204">
        <v>1190488</v>
      </c>
      <c r="E35" s="204">
        <v>24569204</v>
      </c>
      <c r="F35" s="204">
        <v>9903284</v>
      </c>
      <c r="G35" s="204">
        <v>1986955</v>
      </c>
      <c r="H35" s="204">
        <v>28763451</v>
      </c>
      <c r="I35" s="204">
        <v>10185725</v>
      </c>
      <c r="J35" s="243">
        <v>3177443</v>
      </c>
    </row>
    <row r="36" spans="1:10" ht="12.75">
      <c r="A36" s="203" t="s">
        <v>345</v>
      </c>
      <c r="B36" s="204">
        <v>26154677</v>
      </c>
      <c r="C36" s="204">
        <v>6234582</v>
      </c>
      <c r="D36" s="204">
        <v>2770589</v>
      </c>
      <c r="E36" s="204">
        <v>18546606</v>
      </c>
      <c r="F36" s="204">
        <v>8506133</v>
      </c>
      <c r="G36" s="204">
        <v>2371987</v>
      </c>
      <c r="H36" s="204">
        <v>44701283</v>
      </c>
      <c r="I36" s="204">
        <v>14740715</v>
      </c>
      <c r="J36" s="243">
        <v>5142576</v>
      </c>
    </row>
    <row r="37" spans="1:10" ht="12.75">
      <c r="A37" s="203" t="s">
        <v>346</v>
      </c>
      <c r="B37" s="204">
        <v>1488614</v>
      </c>
      <c r="C37" s="204">
        <v>559700</v>
      </c>
      <c r="D37" s="204">
        <v>412280</v>
      </c>
      <c r="E37" s="204">
        <v>4038478</v>
      </c>
      <c r="F37" s="204">
        <v>1947817</v>
      </c>
      <c r="G37" s="204">
        <v>966584</v>
      </c>
      <c r="H37" s="204">
        <v>5527091</v>
      </c>
      <c r="I37" s="204">
        <v>2507516</v>
      </c>
      <c r="J37" s="243">
        <v>1378864</v>
      </c>
    </row>
    <row r="38" spans="1:10" ht="12.75">
      <c r="A38" s="203" t="s">
        <v>273</v>
      </c>
      <c r="B38" s="204">
        <v>3561852</v>
      </c>
      <c r="C38" s="204">
        <v>99612</v>
      </c>
      <c r="D38" s="204">
        <v>581232</v>
      </c>
      <c r="E38" s="204">
        <v>12136157</v>
      </c>
      <c r="F38" s="204">
        <v>5697956</v>
      </c>
      <c r="G38" s="204">
        <v>2155612</v>
      </c>
      <c r="H38" s="204">
        <v>15698009</v>
      </c>
      <c r="I38" s="204">
        <v>5797568</v>
      </c>
      <c r="J38" s="243">
        <v>2736844</v>
      </c>
    </row>
    <row r="39" spans="1:10" ht="12.75">
      <c r="A39" s="203" t="s">
        <v>274</v>
      </c>
      <c r="B39" s="204">
        <v>0</v>
      </c>
      <c r="C39" s="204">
        <v>0</v>
      </c>
      <c r="D39" s="204">
        <v>0</v>
      </c>
      <c r="E39" s="204">
        <v>427886</v>
      </c>
      <c r="F39" s="204">
        <v>245883</v>
      </c>
      <c r="G39" s="204">
        <v>320961</v>
      </c>
      <c r="H39" s="204">
        <v>427886</v>
      </c>
      <c r="I39" s="204">
        <v>245883</v>
      </c>
      <c r="J39" s="243">
        <v>320961</v>
      </c>
    </row>
    <row r="40" spans="1:10" ht="12.75">
      <c r="A40" s="203" t="s">
        <v>275</v>
      </c>
      <c r="B40" s="204">
        <v>405285</v>
      </c>
      <c r="C40" s="204">
        <v>115012</v>
      </c>
      <c r="D40" s="204">
        <v>91502</v>
      </c>
      <c r="E40" s="204">
        <v>13257375</v>
      </c>
      <c r="F40" s="204">
        <v>5870105</v>
      </c>
      <c r="G40" s="204">
        <v>3034363</v>
      </c>
      <c r="H40" s="204">
        <v>13662660</v>
      </c>
      <c r="I40" s="204">
        <v>5985117</v>
      </c>
      <c r="J40" s="243">
        <v>3125865</v>
      </c>
    </row>
    <row r="41" spans="1:10" ht="12.75">
      <c r="A41" s="203" t="s">
        <v>276</v>
      </c>
      <c r="B41" s="204">
        <v>11205346</v>
      </c>
      <c r="C41" s="204">
        <v>658096</v>
      </c>
      <c r="D41" s="204">
        <v>1397487</v>
      </c>
      <c r="E41" s="204">
        <v>8593439</v>
      </c>
      <c r="F41" s="204">
        <v>4063498</v>
      </c>
      <c r="G41" s="204">
        <v>1582534</v>
      </c>
      <c r="H41" s="204">
        <v>19798785</v>
      </c>
      <c r="I41" s="204">
        <v>4721594</v>
      </c>
      <c r="J41" s="243">
        <v>2980021</v>
      </c>
    </row>
    <row r="42" spans="1:10" ht="12.75">
      <c r="A42" s="203" t="s">
        <v>277</v>
      </c>
      <c r="B42" s="204">
        <v>0</v>
      </c>
      <c r="C42" s="204">
        <v>0</v>
      </c>
      <c r="D42" s="204">
        <v>0</v>
      </c>
      <c r="E42" s="204">
        <v>8591156</v>
      </c>
      <c r="F42" s="204">
        <v>1420866</v>
      </c>
      <c r="G42" s="204">
        <v>662067</v>
      </c>
      <c r="H42" s="204">
        <v>8591156</v>
      </c>
      <c r="I42" s="204">
        <v>1420866</v>
      </c>
      <c r="J42" s="243">
        <v>662067</v>
      </c>
    </row>
    <row r="43" spans="1:10" ht="12.75">
      <c r="A43" s="203" t="s">
        <v>278</v>
      </c>
      <c r="B43" s="204">
        <v>0</v>
      </c>
      <c r="C43" s="204">
        <v>0</v>
      </c>
      <c r="D43" s="204">
        <v>0</v>
      </c>
      <c r="E43" s="204">
        <v>4317033</v>
      </c>
      <c r="F43" s="204">
        <v>850149</v>
      </c>
      <c r="G43" s="204">
        <v>313999</v>
      </c>
      <c r="H43" s="204">
        <v>4317033</v>
      </c>
      <c r="I43" s="204">
        <v>850149</v>
      </c>
      <c r="J43" s="243">
        <v>313999</v>
      </c>
    </row>
    <row r="44" spans="1:10" ht="12.75">
      <c r="A44" s="203" t="s">
        <v>279</v>
      </c>
      <c r="B44" s="28">
        <v>570568</v>
      </c>
      <c r="C44" s="240">
        <v>29950</v>
      </c>
      <c r="D44" s="28">
        <v>37277</v>
      </c>
      <c r="E44" s="28">
        <v>13283714</v>
      </c>
      <c r="F44" s="28">
        <v>4617298</v>
      </c>
      <c r="G44" s="28">
        <v>2196436</v>
      </c>
      <c r="H44" s="28">
        <v>13854282</v>
      </c>
      <c r="I44" s="28">
        <v>4647248</v>
      </c>
      <c r="J44" s="243">
        <v>2233713</v>
      </c>
    </row>
    <row r="45" spans="1:10" ht="12.75">
      <c r="A45" s="203" t="s">
        <v>280</v>
      </c>
      <c r="B45" s="204">
        <v>118630</v>
      </c>
      <c r="C45" s="241">
        <v>25700</v>
      </c>
      <c r="D45" s="204">
        <v>89665</v>
      </c>
      <c r="E45" s="204">
        <v>856174</v>
      </c>
      <c r="F45" s="204">
        <v>329554</v>
      </c>
      <c r="G45" s="204">
        <v>653485</v>
      </c>
      <c r="H45" s="204">
        <v>974805</v>
      </c>
      <c r="I45" s="204">
        <v>355254</v>
      </c>
      <c r="J45" s="243">
        <v>743150</v>
      </c>
    </row>
    <row r="46" spans="1:10" ht="12.75">
      <c r="A46" s="203" t="s">
        <v>281</v>
      </c>
      <c r="B46" s="204">
        <v>0</v>
      </c>
      <c r="C46" s="204">
        <v>0</v>
      </c>
      <c r="D46" s="204">
        <v>0</v>
      </c>
      <c r="E46" s="204">
        <v>3262926</v>
      </c>
      <c r="F46" s="204">
        <v>2481926</v>
      </c>
      <c r="G46" s="204">
        <v>915782</v>
      </c>
      <c r="H46" s="204">
        <v>3262926</v>
      </c>
      <c r="I46" s="204">
        <v>2481926</v>
      </c>
      <c r="J46" s="243">
        <v>915782</v>
      </c>
    </row>
    <row r="47" spans="1:10" ht="12.75">
      <c r="A47" s="203" t="s">
        <v>282</v>
      </c>
      <c r="B47" s="204">
        <v>0</v>
      </c>
      <c r="C47" s="204">
        <v>0</v>
      </c>
      <c r="D47" s="204">
        <v>0</v>
      </c>
      <c r="E47" s="204">
        <v>0</v>
      </c>
      <c r="F47" s="204">
        <v>2000</v>
      </c>
      <c r="G47" s="204">
        <v>28031</v>
      </c>
      <c r="H47" s="204">
        <v>0</v>
      </c>
      <c r="I47" s="204">
        <v>2000</v>
      </c>
      <c r="J47" s="243">
        <v>28031</v>
      </c>
    </row>
    <row r="48" spans="1:10" ht="12.75">
      <c r="A48" s="203" t="s">
        <v>283</v>
      </c>
      <c r="B48" s="204">
        <v>323246</v>
      </c>
      <c r="C48" s="204">
        <v>37398</v>
      </c>
      <c r="D48" s="204">
        <v>84821</v>
      </c>
      <c r="E48" s="204">
        <v>14732498</v>
      </c>
      <c r="F48" s="204">
        <v>8277359</v>
      </c>
      <c r="G48" s="204">
        <v>3204940</v>
      </c>
      <c r="H48" s="204">
        <v>15055744</v>
      </c>
      <c r="I48" s="204">
        <v>8314756</v>
      </c>
      <c r="J48" s="243">
        <v>3289761</v>
      </c>
    </row>
    <row r="49" spans="1:10" ht="12.75">
      <c r="A49" s="203" t="s">
        <v>284</v>
      </c>
      <c r="B49" s="204">
        <v>4721209</v>
      </c>
      <c r="C49" s="204">
        <v>1102120</v>
      </c>
      <c r="D49" s="204">
        <v>463639</v>
      </c>
      <c r="E49" s="204">
        <v>2349630</v>
      </c>
      <c r="F49" s="204">
        <v>1693806</v>
      </c>
      <c r="G49" s="204">
        <v>488845</v>
      </c>
      <c r="H49" s="204">
        <v>7070839</v>
      </c>
      <c r="I49" s="204">
        <v>2795926</v>
      </c>
      <c r="J49" s="243">
        <v>952484</v>
      </c>
    </row>
    <row r="50" spans="1:10" ht="12.75">
      <c r="A50" s="13" t="s">
        <v>400</v>
      </c>
      <c r="B50" s="204">
        <v>1742568</v>
      </c>
      <c r="C50" s="204">
        <v>31719</v>
      </c>
      <c r="D50" s="204">
        <v>129330</v>
      </c>
      <c r="E50" s="204">
        <v>0</v>
      </c>
      <c r="F50" s="204">
        <v>0</v>
      </c>
      <c r="G50" s="204">
        <v>0</v>
      </c>
      <c r="H50" s="204">
        <v>1742568</v>
      </c>
      <c r="I50" s="204">
        <v>31719</v>
      </c>
      <c r="J50" s="243">
        <v>129330</v>
      </c>
    </row>
    <row r="51" spans="1:10" ht="12.75">
      <c r="A51" s="203" t="s">
        <v>286</v>
      </c>
      <c r="B51" s="204">
        <v>0</v>
      </c>
      <c r="C51" s="204">
        <v>0</v>
      </c>
      <c r="D51" s="204">
        <v>0</v>
      </c>
      <c r="E51" s="204">
        <v>16210952</v>
      </c>
      <c r="F51" s="204">
        <v>8972601</v>
      </c>
      <c r="G51" s="204">
        <v>2181562</v>
      </c>
      <c r="H51" s="204">
        <v>16210952</v>
      </c>
      <c r="I51" s="204">
        <v>8972601</v>
      </c>
      <c r="J51" s="243">
        <v>2181562</v>
      </c>
    </row>
    <row r="52" spans="1:10" ht="12.75">
      <c r="A52" s="203" t="s">
        <v>401</v>
      </c>
      <c r="B52" s="204">
        <v>0</v>
      </c>
      <c r="C52" s="204">
        <v>0</v>
      </c>
      <c r="D52" s="204">
        <v>0</v>
      </c>
      <c r="E52" s="204">
        <v>556928</v>
      </c>
      <c r="F52" s="204">
        <v>302141</v>
      </c>
      <c r="G52" s="204">
        <v>258103</v>
      </c>
      <c r="H52" s="204">
        <v>556928</v>
      </c>
      <c r="I52" s="204">
        <v>302141</v>
      </c>
      <c r="J52" s="243">
        <v>258103</v>
      </c>
    </row>
    <row r="53" spans="1:10" ht="12.75">
      <c r="A53" s="203" t="s">
        <v>288</v>
      </c>
      <c r="B53" s="204">
        <v>42160201</v>
      </c>
      <c r="C53" s="204">
        <v>17685908</v>
      </c>
      <c r="D53" s="204">
        <v>2496143</v>
      </c>
      <c r="E53" s="204">
        <v>0</v>
      </c>
      <c r="F53" s="204">
        <v>0</v>
      </c>
      <c r="G53" s="204">
        <v>0</v>
      </c>
      <c r="H53" s="204">
        <v>42160201</v>
      </c>
      <c r="I53" s="204">
        <v>17685908</v>
      </c>
      <c r="J53" s="243">
        <v>2496143</v>
      </c>
    </row>
    <row r="54" spans="1:10" ht="12.75">
      <c r="A54" s="203" t="s">
        <v>289</v>
      </c>
      <c r="B54" s="204">
        <v>10035339</v>
      </c>
      <c r="C54" s="204">
        <v>626929</v>
      </c>
      <c r="D54" s="204">
        <v>2276850</v>
      </c>
      <c r="E54" s="204">
        <v>0</v>
      </c>
      <c r="F54" s="204">
        <v>0</v>
      </c>
      <c r="G54" s="204">
        <v>0</v>
      </c>
      <c r="H54" s="204">
        <v>10035339</v>
      </c>
      <c r="I54" s="204">
        <v>626929</v>
      </c>
      <c r="J54" s="243">
        <v>2276850</v>
      </c>
    </row>
    <row r="55" spans="1:10" ht="12.75">
      <c r="A55" s="203" t="s">
        <v>290</v>
      </c>
      <c r="B55" s="204">
        <v>0</v>
      </c>
      <c r="C55" s="204">
        <v>0</v>
      </c>
      <c r="D55" s="204">
        <v>0</v>
      </c>
      <c r="E55" s="204">
        <v>4126662</v>
      </c>
      <c r="F55" s="204">
        <v>774588</v>
      </c>
      <c r="G55" s="204">
        <v>1374021</v>
      </c>
      <c r="H55" s="204">
        <v>4126662</v>
      </c>
      <c r="I55" s="204">
        <v>774588</v>
      </c>
      <c r="J55" s="243">
        <v>1374021</v>
      </c>
    </row>
    <row r="56" spans="1:10" ht="12.75">
      <c r="A56" s="203" t="s">
        <v>347</v>
      </c>
      <c r="B56" s="204">
        <v>0</v>
      </c>
      <c r="C56" s="204">
        <v>0</v>
      </c>
      <c r="D56" s="204">
        <v>0</v>
      </c>
      <c r="E56" s="204">
        <v>2982669</v>
      </c>
      <c r="F56" s="204">
        <v>961162</v>
      </c>
      <c r="G56" s="204">
        <v>1909430</v>
      </c>
      <c r="H56" s="204">
        <v>2982669</v>
      </c>
      <c r="I56" s="204">
        <v>961162</v>
      </c>
      <c r="J56" s="243">
        <v>1909430</v>
      </c>
    </row>
    <row r="57" spans="1:10" ht="12.75">
      <c r="A57" s="13" t="s">
        <v>402</v>
      </c>
      <c r="B57" s="204">
        <v>489241</v>
      </c>
      <c r="C57" s="204">
        <v>64040</v>
      </c>
      <c r="D57" s="204">
        <v>228617</v>
      </c>
      <c r="E57" s="204">
        <v>0</v>
      </c>
      <c r="F57" s="204">
        <v>0</v>
      </c>
      <c r="G57" s="204">
        <v>0</v>
      </c>
      <c r="H57" s="204">
        <v>489241</v>
      </c>
      <c r="I57" s="204">
        <v>64040</v>
      </c>
      <c r="J57" s="243">
        <v>228617</v>
      </c>
    </row>
    <row r="58" spans="1:10" ht="13.5" thickBot="1">
      <c r="A58" s="13" t="s">
        <v>403</v>
      </c>
      <c r="B58" s="205">
        <v>3514147</v>
      </c>
      <c r="C58" s="205">
        <v>95945</v>
      </c>
      <c r="D58" s="205">
        <v>520771</v>
      </c>
      <c r="E58" s="205">
        <v>0</v>
      </c>
      <c r="F58" s="205">
        <v>0</v>
      </c>
      <c r="G58" s="205">
        <v>0</v>
      </c>
      <c r="H58" s="205">
        <v>3514147</v>
      </c>
      <c r="I58" s="205">
        <v>95945</v>
      </c>
      <c r="J58" s="244">
        <v>520771</v>
      </c>
    </row>
    <row r="59" spans="1:10" ht="13.5" thickBot="1">
      <c r="A59" s="206" t="s">
        <v>350</v>
      </c>
      <c r="B59" s="239">
        <f>SUM(B7:B58)</f>
        <v>364325697</v>
      </c>
      <c r="C59" s="239">
        <f>SUM(C7:C58)</f>
        <v>115110352</v>
      </c>
      <c r="D59" s="239">
        <f aca="true" t="shared" si="0" ref="D59:J59">SUM(D7:D58)</f>
        <v>35151884</v>
      </c>
      <c r="E59" s="239">
        <f t="shared" si="0"/>
        <v>885330472</v>
      </c>
      <c r="F59" s="239">
        <f t="shared" si="0"/>
        <v>493302501</v>
      </c>
      <c r="G59" s="239">
        <f t="shared" si="0"/>
        <v>120476143</v>
      </c>
      <c r="H59" s="239">
        <f t="shared" si="0"/>
        <v>1249656171</v>
      </c>
      <c r="I59" s="239">
        <f t="shared" si="0"/>
        <v>608412852</v>
      </c>
      <c r="J59" s="239">
        <f t="shared" si="0"/>
        <v>155628030</v>
      </c>
    </row>
    <row r="60" spans="1:15" ht="13.5" customHeight="1">
      <c r="A60" s="13" t="s">
        <v>36</v>
      </c>
      <c r="B60" s="183"/>
      <c r="C60" s="183"/>
      <c r="D60" s="183"/>
      <c r="E60" s="200"/>
      <c r="F60" s="200"/>
      <c r="J60" s="199"/>
      <c r="K60" s="199"/>
      <c r="L60" s="199"/>
      <c r="M60" s="199"/>
      <c r="N60" s="199"/>
      <c r="O60" s="199"/>
    </row>
  </sheetData>
  <sheetProtection/>
  <mergeCells count="6">
    <mergeCell ref="B3:J3"/>
    <mergeCell ref="A5:A6"/>
    <mergeCell ref="B5:D5"/>
    <mergeCell ref="E5:G5"/>
    <mergeCell ref="H5:J5"/>
    <mergeCell ref="B4:J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Cas-Statistics</cp:lastModifiedBy>
  <cp:lastPrinted>2012-08-31T11:09:31Z</cp:lastPrinted>
  <dcterms:created xsi:type="dcterms:W3CDTF">2006-02-24T09:38:25Z</dcterms:created>
  <dcterms:modified xsi:type="dcterms:W3CDTF">2013-12-14T22:14:30Z</dcterms:modified>
  <cp:category/>
  <cp:version/>
  <cp:contentType/>
  <cp:contentStatus/>
</cp:coreProperties>
</file>