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activeTab="0"/>
  </bookViews>
  <sheets>
    <sheet name="PART VI" sheetId="1" r:id="rId1"/>
    <sheet name="15." sheetId="2" r:id="rId2"/>
    <sheet name="15.1" sheetId="3" r:id="rId3"/>
    <sheet name="15.2" sheetId="4" r:id="rId4"/>
    <sheet name="15.3" sheetId="5" r:id="rId5"/>
    <sheet name="15.4" sheetId="6" r:id="rId6"/>
    <sheet name="15.5" sheetId="7" r:id="rId7"/>
    <sheet name="15.6" sheetId="8" r:id="rId8"/>
    <sheet name="15.7" sheetId="9" r:id="rId9"/>
    <sheet name="15.8-9" sheetId="10" r:id="rId10"/>
    <sheet name="15.10" sheetId="11" r:id="rId11"/>
    <sheet name="15.11" sheetId="12" r:id="rId12"/>
    <sheet name="15.12" sheetId="13" r:id="rId13"/>
    <sheet name="15.13" sheetId="14" r:id="rId14"/>
    <sheet name="15.14-16" sheetId="15" r:id="rId15"/>
    <sheet name="15.17" sheetId="16" r:id="rId16"/>
    <sheet name="15.18" sheetId="17" r:id="rId17"/>
    <sheet name="15.19" sheetId="18" r:id="rId18"/>
    <sheet name="15.20" sheetId="19" r:id="rId19"/>
    <sheet name="15.21-25" sheetId="20" r:id="rId20"/>
    <sheet name="15.26" sheetId="21" r:id="rId21"/>
    <sheet name="15.27-28" sheetId="22" r:id="rId22"/>
  </sheets>
  <definedNames/>
  <calcPr fullCalcOnLoad="1"/>
</workbook>
</file>

<file path=xl/sharedStrings.xml><?xml version="1.0" encoding="utf-8"?>
<sst xmlns="http://schemas.openxmlformats.org/spreadsheetml/2006/main" count="687" uniqueCount="349">
  <si>
    <t>USD</t>
  </si>
  <si>
    <t>March</t>
  </si>
  <si>
    <t>April</t>
  </si>
  <si>
    <t>May</t>
  </si>
  <si>
    <t>June</t>
  </si>
  <si>
    <t>July</t>
  </si>
  <si>
    <t>Tier I</t>
  </si>
  <si>
    <t>Tier II</t>
  </si>
  <si>
    <t>BDL 45-days CDs Rate</t>
  </si>
  <si>
    <t>BDL 60-days CDs Rate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</si>
  <si>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</si>
  <si>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</si>
  <si>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</si>
  <si>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</si>
  <si>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</si>
  <si>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</si>
  <si>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</si>
  <si>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</si>
  <si>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</si>
  <si>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</si>
  <si>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</si>
  <si>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</si>
  <si>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</si>
  <si>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</si>
  <si>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</si>
  <si>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</si>
  <si>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</si>
  <si>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</si>
  <si>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</si>
  <si>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</si>
  <si>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</si>
  <si>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</si>
  <si>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</si>
  <si>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</si>
  <si>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</si>
  <si>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</si>
  <si>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</si>
  <si>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</si>
  <si>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</si>
  <si>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</si>
  <si>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</si>
  <si>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</si>
  <si>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</si>
  <si>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</si>
  <si>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</si>
  <si>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</si>
  <si>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</si>
  <si>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</si>
  <si>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</si>
  <si>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</si>
  <si>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</si>
  <si>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</si>
  <si>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</si>
  <si>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</si>
  <si>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</si>
  <si>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</si>
  <si>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</si>
  <si>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</si>
  <si>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</si>
  <si>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</si>
  <si>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</si>
  <si>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</si>
  <si>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</si>
  <si>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</si>
  <si>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</si>
  <si>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</si>
  <si>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</si>
  <si>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</si>
  <si>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</si>
  <si>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</si>
  <si>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</si>
  <si>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</si>
  <si>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</si>
  <si>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</si>
  <si>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</si>
  <si>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</si>
  <si>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</si>
  <si>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Table made by CAS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</si>
  <si>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</si>
  <si>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</si>
  <si>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</si>
  <si>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</si>
  <si>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</si>
  <si>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</si>
  <si>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</si>
  <si>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</si>
  <si>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</si>
  <si>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</si>
  <si>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</si>
  <si>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</si>
  <si>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</si>
  <si>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</si>
  <si>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</si>
  <si>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</si>
  <si>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</si>
  <si>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</si>
  <si>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</si>
  <si>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</si>
  <si>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Coupon rate</t>
  </si>
  <si>
    <t>36 months</t>
  </si>
  <si>
    <t>Repo rates</t>
  </si>
  <si>
    <t>US Dollar</t>
  </si>
  <si>
    <t>Canadian Dollar</t>
  </si>
  <si>
    <t>Swiss Franc</t>
  </si>
  <si>
    <t>Saudi Rial</t>
  </si>
  <si>
    <t>Egyptian Pound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</si>
  <si>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</si>
  <si>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</si>
  <si>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</si>
  <si>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</si>
  <si>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</si>
  <si>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</si>
  <si>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</si>
  <si>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</si>
  <si>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Demands</t>
  </si>
  <si>
    <t>Checking &amp; current accounts</t>
  </si>
  <si>
    <t>Savings at call</t>
  </si>
  <si>
    <t>Term savings and deposits</t>
  </si>
  <si>
    <t>Average rate on deposits</t>
  </si>
  <si>
    <t>Documentary L/Cs</t>
  </si>
  <si>
    <t>Opened credits</t>
  </si>
  <si>
    <t>Utilized Credits</t>
  </si>
  <si>
    <t>Inward bills</t>
  </si>
  <si>
    <t>Outward bills</t>
  </si>
  <si>
    <t>Oustanding bills at the end of period</t>
  </si>
  <si>
    <t>Bills for collection</t>
  </si>
  <si>
    <t>Imports</t>
  </si>
  <si>
    <t>Exports</t>
  </si>
  <si>
    <t>15. MONEY AND BANKING</t>
  </si>
  <si>
    <t>Table 15.1 - Central Bank of Lebanon Balance sheet. End of period</t>
  </si>
  <si>
    <t>Jan.</t>
  </si>
  <si>
    <t>Feb.</t>
  </si>
  <si>
    <t>Aug.</t>
  </si>
  <si>
    <t>Sep.</t>
  </si>
  <si>
    <t>Oct.</t>
  </si>
  <si>
    <t>Nov.</t>
  </si>
  <si>
    <t>Dec.</t>
  </si>
  <si>
    <t>Assets</t>
  </si>
  <si>
    <t>Liabilities</t>
  </si>
  <si>
    <t>Table 15.3 - Monetary situation</t>
  </si>
  <si>
    <t>Treasury bonds. Billion LBP</t>
  </si>
  <si>
    <t>Table 15.5 - Treasury bills in circulation</t>
  </si>
  <si>
    <t>Table 15.8 - Private sector deposits in commercial banks. Billion LBP</t>
  </si>
  <si>
    <t>Table 15.9 - Requests of information at Centrale des Risques. Unit</t>
  </si>
  <si>
    <t>Table 15.10 - Interest rate: Commercial banks. Percentage</t>
  </si>
  <si>
    <t>Lending &amp; Deposits Rates. LBP</t>
  </si>
  <si>
    <t>Interbank Rates on call. End of period LBP</t>
  </si>
  <si>
    <t>Lending &amp; Deposits Rates. USD</t>
  </si>
  <si>
    <t>BDL CDs Rates (45 and 60 days)</t>
  </si>
  <si>
    <t>Table 15.6 - Primary market rates on Treasury bills. Percentage at end of period</t>
  </si>
  <si>
    <t>LBP</t>
  </si>
  <si>
    <t>Foreign Bills</t>
  </si>
  <si>
    <t>Table 15.11 - Financing imports and exports. Billion LBP</t>
  </si>
  <si>
    <t>Table 15.2 - Consolidated balance sheet of commercial banks. End of period</t>
  </si>
  <si>
    <t>Claims on the public sector</t>
  </si>
  <si>
    <t>Treasury Bills. End of period. Billion LBP</t>
  </si>
  <si>
    <t>Table 15.4 - Banks clearing</t>
  </si>
  <si>
    <t>Value. Billion LBP</t>
  </si>
  <si>
    <t>Effective rate</t>
  </si>
  <si>
    <t>Table 15.7 - Average exchange rates</t>
  </si>
  <si>
    <t>Residents' Deposits</t>
  </si>
  <si>
    <t>PART VI - FINANCIAL SERVICES</t>
  </si>
  <si>
    <t>Balance Sheet. Million LBP</t>
  </si>
  <si>
    <t>Consolidated balance sheet. Million LBP</t>
  </si>
  <si>
    <t>Monetary sitaution. End of period. Million LBP</t>
  </si>
  <si>
    <t>EURO</t>
  </si>
  <si>
    <t xml:space="preserve">Japanese Yen  </t>
  </si>
  <si>
    <t>Kuwaiti Dinar</t>
  </si>
  <si>
    <t>Iraki Dinar</t>
  </si>
  <si>
    <t>Bahraini Dinar</t>
  </si>
  <si>
    <t>Omani Rial</t>
  </si>
  <si>
    <t>Lybian Dinar</t>
  </si>
  <si>
    <t>Jordanian Dinar</t>
  </si>
  <si>
    <t>Tunisian Dinar</t>
  </si>
  <si>
    <t>Qatari Rial</t>
  </si>
  <si>
    <t>UAE Dirham</t>
  </si>
  <si>
    <t>Moroccan Dirham</t>
  </si>
  <si>
    <t>Syrian Lira</t>
  </si>
  <si>
    <t>Algerian Dinar</t>
  </si>
  <si>
    <t>Yemeni Rial</t>
  </si>
  <si>
    <t>S.D.R.</t>
  </si>
  <si>
    <t xml:space="preserve">(Once) Gold </t>
  </si>
  <si>
    <t>(Once) Silver</t>
  </si>
  <si>
    <t>Dollarization rate = Total deposits in foreign currencies * 100 / total</t>
  </si>
  <si>
    <t>Discount &amp; Loans. Weighted average</t>
  </si>
  <si>
    <t>Sterling Pound</t>
  </si>
  <si>
    <t>Total 2013</t>
  </si>
  <si>
    <t>Checques. LBP</t>
  </si>
  <si>
    <t>Number. Thousands</t>
  </si>
  <si>
    <t>Checques. Foreign currencies</t>
  </si>
  <si>
    <t>Value. Million USD</t>
  </si>
  <si>
    <t>Euro</t>
  </si>
  <si>
    <t>Pound Streling</t>
  </si>
  <si>
    <t>Total foreign currencies</t>
  </si>
  <si>
    <t>Outstanding credits at the end of period</t>
  </si>
  <si>
    <t>Table 15.12 - ATMS</t>
  </si>
  <si>
    <t>Beirut &amp; suburbs</t>
  </si>
  <si>
    <t>Mount Lebanon</t>
  </si>
  <si>
    <t>North Lebanon</t>
  </si>
  <si>
    <t>South Lebanon</t>
  </si>
  <si>
    <t>Nabatiyeh</t>
  </si>
  <si>
    <t>Bekaa</t>
  </si>
  <si>
    <t>Lebanon</t>
  </si>
  <si>
    <t>Table 15.13 - Bank loans to economic sectors. End of period</t>
  </si>
  <si>
    <t>December</t>
  </si>
  <si>
    <t>Trade and services</t>
  </si>
  <si>
    <t>Billion LBP</t>
  </si>
  <si>
    <t>Percentage</t>
  </si>
  <si>
    <t>Construction and transactions</t>
  </si>
  <si>
    <t>Industry</t>
  </si>
  <si>
    <t>Personal loans</t>
  </si>
  <si>
    <t>Financial Intermediation</t>
  </si>
  <si>
    <t>Agriculture</t>
  </si>
  <si>
    <t>Other sectors</t>
  </si>
  <si>
    <t>Sources:  Central Bank of ebanon and Association des Banques au Liban</t>
  </si>
  <si>
    <t>Table 15.14 - Commercial banks branches in Lebanon. End of period</t>
  </si>
  <si>
    <t>Number by type of bank</t>
  </si>
  <si>
    <t>Commercial bank</t>
  </si>
  <si>
    <t>Investment bank</t>
  </si>
  <si>
    <t>Number of agencies of commercial banks</t>
  </si>
  <si>
    <t>Beirut and its suburbs</t>
  </si>
  <si>
    <t>Mount-Lebanon</t>
  </si>
  <si>
    <t>Source : Association des Banques du Liban</t>
  </si>
  <si>
    <t>Table 15.15 -  Regional distribution of bank deposits. Percentage</t>
  </si>
  <si>
    <t>By value</t>
  </si>
  <si>
    <t>By Depositor</t>
  </si>
  <si>
    <t>Region</t>
  </si>
  <si>
    <t>December 2011</t>
  </si>
  <si>
    <t>December 2012</t>
  </si>
  <si>
    <t>Table 15.16 -  Regional distribution of bank credits. Percentage</t>
  </si>
  <si>
    <t>December 2013</t>
  </si>
  <si>
    <t>Table 15.17 -  Beneficiaries by credit range. End of period</t>
  </si>
  <si>
    <t>Range. LBP</t>
  </si>
  <si>
    <t>Number</t>
  </si>
  <si>
    <t>Value</t>
  </si>
  <si>
    <t>&lt; 5000,000</t>
  </si>
  <si>
    <t>5000,000 - 25,000,000</t>
  </si>
  <si>
    <t>25,000,000 - 100,000,000</t>
  </si>
  <si>
    <t>100,000,000 - 500,000,000</t>
  </si>
  <si>
    <t>500,000,000 - 1,000,000,000</t>
  </si>
  <si>
    <t>1,000,000,000 - 5,000,000,000</t>
  </si>
  <si>
    <t>5,000,000,000 - 10,000,000,000</t>
  </si>
  <si>
    <t>&gt; 10,000,000,000</t>
  </si>
  <si>
    <t>Table 15.18 -  Expenditures and revenues of banks</t>
  </si>
  <si>
    <t>Percentage of total</t>
  </si>
  <si>
    <t>Year</t>
  </si>
  <si>
    <t>Expenditures</t>
  </si>
  <si>
    <t>Paid interests</t>
  </si>
  <si>
    <t>Net provisions</t>
  </si>
  <si>
    <t>Staff expenses</t>
  </si>
  <si>
    <t>General operating expenses</t>
  </si>
  <si>
    <t>Income tax</t>
  </si>
  <si>
    <t>Products</t>
  </si>
  <si>
    <t>Received interests</t>
  </si>
  <si>
    <t>Net commissions received and other banking investment revenues</t>
  </si>
  <si>
    <t>Other revenues</t>
  </si>
  <si>
    <t>Net profits</t>
  </si>
  <si>
    <t>Table 15.19 -  Consolidated accounts of profit and loss of banks</t>
  </si>
  <si>
    <t>Year to year change. Percentage</t>
  </si>
  <si>
    <t>2005-2004</t>
  </si>
  <si>
    <t>2006-2005</t>
  </si>
  <si>
    <t>2006-2007</t>
  </si>
  <si>
    <t>2007-2008</t>
  </si>
  <si>
    <t>2008-2009</t>
  </si>
  <si>
    <t>2009-2010</t>
  </si>
  <si>
    <t>2010-2011</t>
  </si>
  <si>
    <t>2011-2012</t>
  </si>
  <si>
    <t>Interest margin</t>
  </si>
  <si>
    <t>Net provisions for doubtful debts</t>
  </si>
  <si>
    <t>Net interest received</t>
  </si>
  <si>
    <t>Net commissions received and other operating income</t>
  </si>
  <si>
    <t>Net financial income</t>
  </si>
  <si>
    <t>Other operating charges</t>
  </si>
  <si>
    <t>Net profit before tax</t>
  </si>
  <si>
    <t>Net extraordinary income</t>
  </si>
  <si>
    <t>Net profit after tax</t>
  </si>
  <si>
    <t>2012-2013</t>
  </si>
  <si>
    <t>Table 15.20 -  Credits by sector. End of period</t>
  </si>
  <si>
    <t>Economic sector</t>
  </si>
  <si>
    <t>Construction</t>
  </si>
  <si>
    <t>Financial intermediation</t>
  </si>
  <si>
    <t>Others</t>
  </si>
  <si>
    <t>Individuals</t>
  </si>
  <si>
    <t>Table 15.21 - Banks employees. Number</t>
  </si>
  <si>
    <t>Total number of employees</t>
  </si>
  <si>
    <t>According to sex</t>
  </si>
  <si>
    <t>Male</t>
  </si>
  <si>
    <t>Female</t>
  </si>
  <si>
    <t>According to age</t>
  </si>
  <si>
    <t>Less than 25 years</t>
  </si>
  <si>
    <t>[25-40[ years</t>
  </si>
  <si>
    <t>[40-60[ years</t>
  </si>
  <si>
    <t>60 years and more</t>
  </si>
  <si>
    <t>Status</t>
  </si>
  <si>
    <t>Single</t>
  </si>
  <si>
    <t>Married</t>
  </si>
  <si>
    <t>Number of children</t>
  </si>
  <si>
    <t>According to the educational level</t>
  </si>
  <si>
    <t>Less than Bac.</t>
  </si>
  <si>
    <t>Bac. 2nd part or equivalent</t>
  </si>
  <si>
    <t>University degree</t>
  </si>
  <si>
    <t>According to bank category</t>
  </si>
  <si>
    <t>Lebanese commercial banks Sal</t>
  </si>
  <si>
    <t>Foreign commercial banks</t>
  </si>
  <si>
    <t>Investment banks</t>
  </si>
  <si>
    <t>Missing data from the source</t>
  </si>
  <si>
    <t>Table 15.22 - Banks employees. Percentage</t>
  </si>
  <si>
    <t>According to bank's category</t>
  </si>
  <si>
    <t>Table 15.23 - Banks employees. Yearly change. Percentage</t>
  </si>
  <si>
    <t>Table 15.24 - Banks employees by gender and age</t>
  </si>
  <si>
    <t>Gender</t>
  </si>
  <si>
    <t>&lt; 25 years</t>
  </si>
  <si>
    <t>25-40 years</t>
  </si>
  <si>
    <t>40-50 years</t>
  </si>
  <si>
    <t>50-60 years</t>
  </si>
  <si>
    <t>&gt; 60 years</t>
  </si>
  <si>
    <t>Total. Number</t>
  </si>
  <si>
    <t>Male. Per cent</t>
  </si>
  <si>
    <t>Female. Per cent</t>
  </si>
  <si>
    <t>Table 15.25 - Banks employees by gender and level of education</t>
  </si>
  <si>
    <t>&lt; Bac. 2</t>
  </si>
  <si>
    <t>Bac. 2 or equivalent</t>
  </si>
  <si>
    <t>University graduate</t>
  </si>
  <si>
    <t>Table 15.26 - Banks employees' wages and allowances. Billion LBP</t>
  </si>
  <si>
    <t>Salaries</t>
  </si>
  <si>
    <t>Family benefits</t>
  </si>
  <si>
    <t>NSSF</t>
  </si>
  <si>
    <t>Surplus</t>
  </si>
  <si>
    <t>Allowances of end of service</t>
  </si>
  <si>
    <t>Provisions</t>
  </si>
  <si>
    <t>Health allowances</t>
  </si>
  <si>
    <t>Other benefits</t>
  </si>
  <si>
    <t>Table 15.27 - Banks employees' wages and allowances. Billion LBP</t>
  </si>
  <si>
    <t>Average monthly salary</t>
  </si>
  <si>
    <t>Monthly income</t>
  </si>
  <si>
    <t>Average monthly income including allowances and benefits</t>
  </si>
  <si>
    <t>Minimum wage in Lebanon (1,000 LBP)</t>
  </si>
  <si>
    <t>Table 15.28 - Banks employees' productivity indicators</t>
  </si>
  <si>
    <t>End of 2009</t>
  </si>
  <si>
    <t>End of 2010</t>
  </si>
  <si>
    <t>End of 2011</t>
  </si>
  <si>
    <t>End of 2012</t>
  </si>
  <si>
    <t>Cost/income. Per cent</t>
  </si>
  <si>
    <t>Total assets/number of employees. Million USD</t>
  </si>
  <si>
    <t>Deposits of clients/number of employees. Million USD</t>
  </si>
  <si>
    <t>Total capital/number of employees. Million USD</t>
  </si>
  <si>
    <t>Net prfits/number of employees. Thousand USD</t>
  </si>
  <si>
    <t>Source : Association des Banques du Liban -  Central Bankl of Lebanon</t>
  </si>
  <si>
    <t>End of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</si>
</sst>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  <numFmt numFmtId="213" formatCode="0.0_);\(0.0\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0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191" fontId="6" fillId="0" borderId="0" xfId="42" applyNumberFormat="1" applyFont="1" applyFill="1" applyAlignment="1">
      <alignment horizontal="center" vertical="center" readingOrder="1"/>
    </xf>
    <xf numFmtId="0" fontId="0" fillId="0" borderId="0" xfId="0" applyFont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15" fillId="0" borderId="13" xfId="58" applyFont="1" applyFill="1" applyBorder="1" applyAlignment="1">
      <alignment horizontal="center" vertical="center" wrapText="1" readingOrder="1"/>
      <protection/>
    </xf>
    <xf numFmtId="0" fontId="15" fillId="0" borderId="14" xfId="58" applyFont="1" applyFill="1" applyBorder="1" applyAlignment="1">
      <alignment horizontal="center" vertical="center" wrapText="1" readingOrder="1"/>
      <protection/>
    </xf>
    <xf numFmtId="0" fontId="15" fillId="0" borderId="15" xfId="58" applyFont="1" applyFill="1" applyBorder="1" applyAlignment="1">
      <alignment horizontal="center" vertical="center" wrapText="1" readingOrder="1"/>
      <protection/>
    </xf>
    <xf numFmtId="191" fontId="16" fillId="0" borderId="13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59" applyFont="1" applyFill="1" applyBorder="1" applyAlignment="1">
      <alignment horizontal="center" vertical="center" wrapText="1" readingOrder="1"/>
      <protection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readingOrder="1"/>
    </xf>
    <xf numFmtId="37" fontId="16" fillId="0" borderId="15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3" fontId="11" fillId="0" borderId="12" xfId="0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vertical="center" readingOrder="1"/>
    </xf>
    <xf numFmtId="3" fontId="16" fillId="0" borderId="10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" fontId="16" fillId="0" borderId="10" xfId="0" applyNumberFormat="1" applyFont="1" applyFill="1" applyBorder="1" applyAlignment="1">
      <alignment horizontal="right" vertical="center" readingOrder="1"/>
    </xf>
    <xf numFmtId="3" fontId="16" fillId="0" borderId="12" xfId="0" applyNumberFormat="1" applyFont="1" applyFill="1" applyBorder="1" applyAlignment="1">
      <alignment horizontal="right"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197" fontId="9" fillId="0" borderId="12" xfId="42" applyNumberFormat="1" applyFont="1" applyFill="1" applyBorder="1" applyAlignment="1">
      <alignment horizontal="righ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2" fontId="9" fillId="0" borderId="12" xfId="0" applyNumberFormat="1" applyFont="1" applyFill="1" applyBorder="1" applyAlignment="1">
      <alignment horizontal="right" vertical="center" readingOrder="1"/>
    </xf>
    <xf numFmtId="2" fontId="9" fillId="0" borderId="13" xfId="0" applyNumberFormat="1" applyFont="1" applyFill="1" applyBorder="1" applyAlignment="1">
      <alignment horizontal="right" vertical="center" readingOrder="1"/>
    </xf>
    <xf numFmtId="0" fontId="15" fillId="0" borderId="10" xfId="61" applyFont="1" applyFill="1" applyBorder="1" applyAlignment="1">
      <alignment horizontal="center" vertical="center" wrapText="1" readingOrder="1"/>
      <protection/>
    </xf>
    <xf numFmtId="0" fontId="15" fillId="0" borderId="12" xfId="61" applyFont="1" applyFill="1" applyBorder="1" applyAlignment="1">
      <alignment horizontal="center" vertical="center" wrapText="1" readingOrder="1"/>
      <protection/>
    </xf>
    <xf numFmtId="0" fontId="15" fillId="0" borderId="13" xfId="61" applyFont="1" applyFill="1" applyBorder="1" applyAlignment="1">
      <alignment horizontal="center" vertical="center" wrapText="1" readingOrder="1"/>
      <protection/>
    </xf>
    <xf numFmtId="185" fontId="9" fillId="0" borderId="13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5" fillId="0" borderId="19" xfId="0" applyFont="1" applyFill="1" applyBorder="1" applyAlignment="1">
      <alignment horizontal="center" vertical="center" wrapText="1" readingOrder="1"/>
    </xf>
    <xf numFmtId="191" fontId="0" fillId="0" borderId="0" xfId="42" applyNumberFormat="1" applyFont="1" applyFill="1" applyAlignment="1">
      <alignment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15" fillId="0" borderId="20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58" applyFont="1" applyFill="1" applyBorder="1" applyAlignment="1">
      <alignment horizontal="left" vertical="center" readingOrder="1"/>
      <protection/>
    </xf>
    <xf numFmtId="0" fontId="6" fillId="0" borderId="21" xfId="58" applyFont="1" applyFill="1" applyBorder="1" applyAlignment="1">
      <alignment horizontal="left" vertical="center" wrapText="1" readingOrder="1"/>
      <protection/>
    </xf>
    <xf numFmtId="0" fontId="6" fillId="0" borderId="16" xfId="58" applyFont="1" applyFill="1" applyBorder="1" applyAlignment="1">
      <alignment horizontal="left" vertical="center" wrapText="1" readingOrder="1"/>
      <protection/>
    </xf>
    <xf numFmtId="0" fontId="6" fillId="0" borderId="17" xfId="58" applyFont="1" applyFill="1" applyBorder="1" applyAlignment="1">
      <alignment horizontal="left" vertical="center" wrapText="1" readingOrder="1"/>
      <protection/>
    </xf>
    <xf numFmtId="0" fontId="6" fillId="0" borderId="16" xfId="59" applyFont="1" applyFill="1" applyBorder="1" applyAlignment="1">
      <alignment horizontal="left" vertical="center" wrapText="1" readingOrder="1"/>
      <protection/>
    </xf>
    <xf numFmtId="0" fontId="6" fillId="0" borderId="17" xfId="59" applyFont="1" applyFill="1" applyBorder="1" applyAlignment="1">
      <alignment horizontal="left" vertical="center" wrapText="1" readingOrder="1"/>
      <protection/>
    </xf>
    <xf numFmtId="0" fontId="6" fillId="0" borderId="21" xfId="59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wrapText="1" readingOrder="1"/>
      <protection/>
    </xf>
    <xf numFmtId="0" fontId="6" fillId="0" borderId="12" xfId="60" applyFont="1" applyFill="1" applyBorder="1" applyAlignment="1">
      <alignment horizontal="left" vertical="center" wrapText="1" readingOrder="1"/>
      <protection/>
    </xf>
    <xf numFmtId="0" fontId="6" fillId="0" borderId="11" xfId="60" applyFont="1" applyFill="1" applyBorder="1" applyAlignment="1">
      <alignment horizontal="left" vertical="center" readingOrder="1"/>
      <protection/>
    </xf>
    <xf numFmtId="2" fontId="9" fillId="33" borderId="13" xfId="0" applyNumberFormat="1" applyFont="1" applyFill="1" applyBorder="1" applyAlignment="1">
      <alignment horizontal="right" vertical="center" readingOrder="1"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15" fillId="0" borderId="15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6" xfId="61" applyFont="1" applyFill="1" applyBorder="1" applyAlignment="1">
      <alignment horizontal="left" vertical="center" wrapText="1" readingOrder="1"/>
      <protection/>
    </xf>
    <xf numFmtId="4" fontId="9" fillId="0" borderId="12" xfId="0" applyNumberFormat="1" applyFont="1" applyFill="1" applyBorder="1" applyAlignment="1">
      <alignment horizontal="right" vertical="center" readingOrder="1"/>
    </xf>
    <xf numFmtId="0" fontId="0" fillId="0" borderId="0" xfId="0" applyFill="1" applyAlignment="1">
      <alignment/>
    </xf>
    <xf numFmtId="4" fontId="9" fillId="0" borderId="10" xfId="0" applyNumberFormat="1" applyFont="1" applyFill="1" applyBorder="1" applyAlignment="1">
      <alignment vertical="center" readingOrder="1"/>
    </xf>
    <xf numFmtId="4" fontId="9" fillId="0" borderId="11" xfId="0" applyNumberFormat="1" applyFont="1" applyFill="1" applyBorder="1" applyAlignment="1">
      <alignment vertical="center" readingOrder="1"/>
    </xf>
    <xf numFmtId="4" fontId="9" fillId="0" borderId="11" xfId="42" applyNumberFormat="1" applyFont="1" applyFill="1" applyBorder="1" applyAlignment="1">
      <alignment vertical="center" readingOrder="1"/>
    </xf>
    <xf numFmtId="4" fontId="5" fillId="0" borderId="10" xfId="0" applyNumberFormat="1" applyFont="1" applyFill="1" applyBorder="1" applyAlignment="1">
      <alignment horizontal="left" vertical="center" readingOrder="1"/>
    </xf>
    <xf numFmtId="4" fontId="5" fillId="0" borderId="11" xfId="0" applyNumberFormat="1" applyFont="1" applyFill="1" applyBorder="1" applyAlignment="1">
      <alignment horizontal="left" vertical="center" readingOrder="1"/>
    </xf>
    <xf numFmtId="4" fontId="21" fillId="0" borderId="11" xfId="0" applyNumberFormat="1" applyFont="1" applyFill="1" applyBorder="1" applyAlignment="1">
      <alignment vertical="center" readingOrder="1"/>
    </xf>
    <xf numFmtId="4" fontId="5" fillId="0" borderId="12" xfId="0" applyNumberFormat="1" applyFont="1" applyFill="1" applyBorder="1" applyAlignment="1">
      <alignment horizontal="left" vertical="center" readingOrder="1"/>
    </xf>
    <xf numFmtId="185" fontId="9" fillId="0" borderId="13" xfId="64" applyNumberFormat="1" applyFont="1" applyFill="1" applyBorder="1" applyAlignment="1">
      <alignment vertical="center" readingOrder="1"/>
    </xf>
    <xf numFmtId="0" fontId="16" fillId="0" borderId="13" xfId="42" applyNumberFormat="1" applyFont="1" applyFill="1" applyBorder="1" applyAlignment="1">
      <alignment horizontal="right" vertical="center" readingOrder="1"/>
    </xf>
    <xf numFmtId="0" fontId="9" fillId="0" borderId="11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21" fillId="0" borderId="12" xfId="0" applyFont="1" applyFill="1" applyBorder="1" applyAlignment="1">
      <alignment vertical="center" readingOrder="1"/>
    </xf>
    <xf numFmtId="3" fontId="2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0" fillId="0" borderId="0" xfId="0" applyNumberFormat="1" applyFont="1" applyFill="1" applyAlignment="1">
      <alignment vertical="center" readingOrder="1"/>
    </xf>
    <xf numFmtId="4" fontId="21" fillId="0" borderId="11" xfId="0" applyNumberFormat="1" applyFont="1" applyFill="1" applyBorder="1" applyAlignment="1">
      <alignment/>
    </xf>
    <xf numFmtId="191" fontId="9" fillId="0" borderId="13" xfId="42" applyNumberFormat="1" applyFont="1" applyFill="1" applyBorder="1" applyAlignment="1">
      <alignment vertical="center" readingOrder="1"/>
    </xf>
    <xf numFmtId="37" fontId="18" fillId="0" borderId="13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4" fontId="9" fillId="0" borderId="10" xfId="42" applyNumberFormat="1" applyFont="1" applyFill="1" applyBorder="1" applyAlignment="1">
      <alignment horizontal="right" vertical="center" readingOrder="1"/>
    </xf>
    <xf numFmtId="4" fontId="9" fillId="0" borderId="11" xfId="42" applyNumberFormat="1" applyFont="1" applyFill="1" applyBorder="1" applyAlignment="1">
      <alignment horizontal="right" vertical="center" readingOrder="1"/>
    </xf>
    <xf numFmtId="0" fontId="6" fillId="0" borderId="16" xfId="60" applyFont="1" applyFill="1" applyBorder="1" applyAlignment="1">
      <alignment horizontal="left" vertical="center" readingOrder="1"/>
      <protection/>
    </xf>
    <xf numFmtId="0" fontId="6" fillId="0" borderId="17" xfId="60" applyFont="1" applyFill="1" applyBorder="1" applyAlignment="1">
      <alignment horizontal="left" vertical="center" readingOrder="1"/>
      <protection/>
    </xf>
    <xf numFmtId="4" fontId="9" fillId="0" borderId="12" xfId="42" applyNumberFormat="1" applyFont="1" applyFill="1" applyBorder="1" applyAlignment="1">
      <alignment horizontal="right" vertical="center" readingOrder="1"/>
    </xf>
    <xf numFmtId="37" fontId="16" fillId="0" borderId="10" xfId="0" applyNumberFormat="1" applyFont="1" applyFill="1" applyBorder="1" applyAlignment="1">
      <alignment horizontal="right" vertical="center" readingOrder="1"/>
    </xf>
    <xf numFmtId="37" fontId="16" fillId="0" borderId="12" xfId="0" applyNumberFormat="1" applyFont="1" applyFill="1" applyBorder="1" applyAlignment="1">
      <alignment horizontal="right" vertical="center" readingOrder="1"/>
    </xf>
    <xf numFmtId="0" fontId="15" fillId="0" borderId="16" xfId="60" applyFont="1" applyFill="1" applyBorder="1" applyAlignment="1">
      <alignment horizontal="left" vertical="center" readingOrder="1"/>
      <protection/>
    </xf>
    <xf numFmtId="0" fontId="15" fillId="0" borderId="17" xfId="60" applyFont="1" applyFill="1" applyBorder="1" applyAlignment="1">
      <alignment horizontal="left" vertical="center" readingOrder="1"/>
      <protection/>
    </xf>
    <xf numFmtId="191" fontId="0" fillId="0" borderId="0" xfId="42" applyNumberFormat="1" applyFont="1" applyFill="1" applyAlignment="1">
      <alignment vertical="center" readingOrder="1"/>
    </xf>
    <xf numFmtId="4" fontId="2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vertical="center" readingOrder="1"/>
    </xf>
    <xf numFmtId="191" fontId="16" fillId="0" borderId="13" xfId="0" applyNumberFormat="1" applyFont="1" applyFill="1" applyBorder="1" applyAlignment="1">
      <alignment vertical="center" readingOrder="1"/>
    </xf>
    <xf numFmtId="0" fontId="7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readingOrder="1"/>
    </xf>
    <xf numFmtId="2" fontId="9" fillId="0" borderId="12" xfId="42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2" fontId="9" fillId="0" borderId="12" xfId="0" applyNumberFormat="1" applyFont="1" applyFill="1" applyBorder="1" applyAlignment="1">
      <alignment vertical="center" wrapText="1" readingOrder="1"/>
    </xf>
    <xf numFmtId="1" fontId="9" fillId="0" borderId="10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vertical="center" readingOrder="1"/>
    </xf>
    <xf numFmtId="2" fontId="9" fillId="0" borderId="12" xfId="0" applyNumberFormat="1" applyFont="1" applyFill="1" applyBorder="1" applyAlignment="1">
      <alignment vertical="center" readingOrder="1"/>
    </xf>
    <xf numFmtId="197" fontId="16" fillId="0" borderId="12" xfId="0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97" fontId="9" fillId="0" borderId="10" xfId="0" applyNumberFormat="1" applyFont="1" applyFill="1" applyBorder="1" applyAlignment="1">
      <alignment vertical="center"/>
    </xf>
    <xf numFmtId="197" fontId="9" fillId="0" borderId="11" xfId="0" applyNumberFormat="1" applyFont="1" applyFill="1" applyBorder="1" applyAlignment="1">
      <alignment vertical="center"/>
    </xf>
    <xf numFmtId="197" fontId="9" fillId="0" borderId="24" xfId="0" applyNumberFormat="1" applyFont="1" applyFill="1" applyBorder="1" applyAlignment="1">
      <alignment vertical="center"/>
    </xf>
    <xf numFmtId="197" fontId="16" fillId="0" borderId="13" xfId="0" applyNumberFormat="1" applyFont="1" applyFill="1" applyBorder="1" applyAlignment="1">
      <alignment vertical="center"/>
    </xf>
    <xf numFmtId="185" fontId="7" fillId="0" borderId="0" xfId="64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15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7" fontId="9" fillId="0" borderId="12" xfId="0" applyNumberFormat="1" applyFont="1" applyFill="1" applyBorder="1" applyAlignment="1">
      <alignment vertical="center"/>
    </xf>
    <xf numFmtId="185" fontId="0" fillId="0" borderId="0" xfId="64" applyNumberFormat="1" applyFont="1" applyAlignment="1">
      <alignment/>
    </xf>
    <xf numFmtId="185" fontId="16" fillId="0" borderId="13" xfId="64" applyNumberFormat="1" applyFont="1" applyFill="1" applyBorder="1" applyAlignment="1">
      <alignment vertical="center"/>
    </xf>
    <xf numFmtId="197" fontId="9" fillId="0" borderId="23" xfId="0" applyNumberFormat="1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172" fontId="9" fillId="0" borderId="10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12" xfId="0" applyNumberFormat="1" applyFont="1" applyBorder="1" applyAlignment="1">
      <alignment vertical="center"/>
    </xf>
    <xf numFmtId="172" fontId="16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197" fontId="16" fillId="0" borderId="13" xfId="0" applyNumberFormat="1" applyFont="1" applyBorder="1" applyAlignment="1">
      <alignment horizontal="right" vertical="center"/>
    </xf>
    <xf numFmtId="197" fontId="9" fillId="0" borderId="10" xfId="0" applyNumberFormat="1" applyFont="1" applyBorder="1" applyAlignment="1">
      <alignment vertical="center"/>
    </xf>
    <xf numFmtId="197" fontId="9" fillId="0" borderId="11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16" fillId="0" borderId="13" xfId="0" applyNumberFormat="1" applyFont="1" applyFill="1" applyBorder="1" applyAlignment="1">
      <alignment horizontal="right" vertical="center"/>
    </xf>
    <xf numFmtId="197" fontId="9" fillId="0" borderId="23" xfId="0" applyNumberFormat="1" applyFont="1" applyBorder="1" applyAlignment="1">
      <alignment vertical="center"/>
    </xf>
    <xf numFmtId="213" fontId="9" fillId="0" borderId="12" xfId="0" applyNumberFormat="1" applyFont="1" applyFill="1" applyBorder="1" applyAlignment="1">
      <alignment vertical="center"/>
    </xf>
    <xf numFmtId="213" fontId="9" fillId="0" borderId="12" xfId="0" applyNumberFormat="1" applyFont="1" applyBorder="1" applyAlignment="1">
      <alignment vertical="center"/>
    </xf>
    <xf numFmtId="3" fontId="16" fillId="33" borderId="13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212" fontId="9" fillId="0" borderId="10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212" fontId="9" fillId="0" borderId="12" xfId="0" applyNumberFormat="1" applyFont="1" applyBorder="1" applyAlignment="1">
      <alignment horizontal="right" vertical="center"/>
    </xf>
    <xf numFmtId="197" fontId="9" fillId="0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212" fontId="9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212" fontId="9" fillId="0" borderId="13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212" fontId="9" fillId="0" borderId="10" xfId="0" applyNumberFormat="1" applyFont="1" applyFill="1" applyBorder="1" applyAlignment="1">
      <alignment horizontal="right" vertical="center"/>
    </xf>
    <xf numFmtId="212" fontId="9" fillId="0" borderId="1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/>
    </xf>
    <xf numFmtId="212" fontId="9" fillId="0" borderId="11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97" fontId="16" fillId="0" borderId="13" xfId="0" applyNumberFormat="1" applyFont="1" applyBorder="1" applyAlignment="1">
      <alignment vertical="center"/>
    </xf>
    <xf numFmtId="212" fontId="16" fillId="0" borderId="13" xfId="0" applyNumberFormat="1" applyFont="1" applyBorder="1" applyAlignment="1">
      <alignment vertical="center"/>
    </xf>
    <xf numFmtId="39" fontId="1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91" fontId="9" fillId="0" borderId="10" xfId="42" applyNumberFormat="1" applyFont="1" applyFill="1" applyBorder="1" applyAlignment="1">
      <alignment vertical="center"/>
    </xf>
    <xf numFmtId="185" fontId="9" fillId="0" borderId="10" xfId="64" applyNumberFormat="1" applyFont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 readingOrder="1"/>
    </xf>
    <xf numFmtId="185" fontId="9" fillId="0" borderId="11" xfId="64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 readingOrder="1"/>
    </xf>
    <xf numFmtId="185" fontId="9" fillId="0" borderId="12" xfId="64" applyNumberFormat="1" applyFont="1" applyBorder="1" applyAlignment="1">
      <alignment vertical="center"/>
    </xf>
    <xf numFmtId="191" fontId="16" fillId="0" borderId="13" xfId="42" applyNumberFormat="1" applyFont="1" applyFill="1" applyBorder="1" applyAlignment="1">
      <alignment vertical="center"/>
    </xf>
    <xf numFmtId="172" fontId="16" fillId="0" borderId="13" xfId="4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8" fillId="0" borderId="13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29" xfId="58" applyFont="1" applyFill="1" applyBorder="1" applyAlignment="1">
      <alignment horizontal="center" vertical="center" textRotation="90" readingOrder="1"/>
      <protection/>
    </xf>
    <xf numFmtId="0" fontId="14" fillId="0" borderId="30" xfId="58" applyFont="1" applyFill="1" applyBorder="1" applyAlignment="1">
      <alignment horizontal="center" vertical="center" textRotation="90" readingOrder="1"/>
      <protection/>
    </xf>
    <xf numFmtId="0" fontId="14" fillId="0" borderId="31" xfId="58" applyFont="1" applyFill="1" applyBorder="1" applyAlignment="1">
      <alignment horizontal="center" vertical="center" textRotation="90" readingOrder="1"/>
      <protection/>
    </xf>
    <xf numFmtId="0" fontId="8" fillId="0" borderId="29" xfId="58" applyFont="1" applyFill="1" applyBorder="1" applyAlignment="1">
      <alignment horizontal="center" vertical="center" textRotation="90" readingOrder="1"/>
      <protection/>
    </xf>
    <xf numFmtId="0" fontId="8" fillId="0" borderId="30" xfId="58" applyFont="1" applyFill="1" applyBorder="1" applyAlignment="1">
      <alignment horizontal="center" vertical="center" textRotation="90" readingOrder="1"/>
      <protection/>
    </xf>
    <xf numFmtId="0" fontId="8" fillId="0" borderId="31" xfId="58" applyFont="1" applyFill="1" applyBorder="1" applyAlignment="1">
      <alignment horizontal="center" vertical="center" textRotation="90" readingOrder="1"/>
      <protection/>
    </xf>
    <xf numFmtId="0" fontId="8" fillId="0" borderId="32" xfId="58" applyFont="1" applyFill="1" applyBorder="1" applyAlignment="1">
      <alignment horizontal="center" vertical="center" textRotation="90" readingOrder="1"/>
      <protection/>
    </xf>
    <xf numFmtId="0" fontId="8" fillId="0" borderId="33" xfId="58" applyFont="1" applyFill="1" applyBorder="1" applyAlignment="1">
      <alignment horizontal="center" vertical="center" textRotation="90" readingOrder="1"/>
      <protection/>
    </xf>
    <xf numFmtId="0" fontId="8" fillId="0" borderId="19" xfId="58" applyFont="1" applyFill="1" applyBorder="1" applyAlignment="1">
      <alignment horizontal="center" vertical="center" textRotation="90" readingOrder="1"/>
      <protection/>
    </xf>
    <xf numFmtId="0" fontId="8" fillId="0" borderId="32" xfId="59" applyFont="1" applyFill="1" applyBorder="1" applyAlignment="1">
      <alignment horizontal="center" vertical="center" textRotation="90" readingOrder="1"/>
      <protection/>
    </xf>
    <xf numFmtId="0" fontId="8" fillId="0" borderId="33" xfId="59" applyFont="1" applyFill="1" applyBorder="1" applyAlignment="1">
      <alignment horizontal="center" vertical="center" textRotation="90" readingOrder="1"/>
      <protection/>
    </xf>
    <xf numFmtId="0" fontId="8" fillId="0" borderId="19" xfId="59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wrapText="1" readingOrder="1"/>
      <protection/>
    </xf>
    <xf numFmtId="0" fontId="14" fillId="0" borderId="30" xfId="60" applyFont="1" applyFill="1" applyBorder="1" applyAlignment="1">
      <alignment horizontal="center" vertical="center" textRotation="90" wrapText="1" readingOrder="1"/>
      <protection/>
    </xf>
    <xf numFmtId="0" fontId="14" fillId="0" borderId="31" xfId="60" applyFont="1" applyFill="1" applyBorder="1" applyAlignment="1">
      <alignment horizontal="center" vertical="center" textRotation="90" wrapText="1" readingOrder="1"/>
      <protection/>
    </xf>
    <xf numFmtId="0" fontId="15" fillId="0" borderId="14" xfId="60" applyFont="1" applyFill="1" applyBorder="1" applyAlignment="1">
      <alignment horizontal="center" vertical="center" wrapText="1" readingOrder="1"/>
      <protection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29" xfId="61" applyFont="1" applyFill="1" applyBorder="1" applyAlignment="1">
      <alignment horizontal="center" vertical="center" textRotation="90" wrapText="1" readingOrder="1"/>
      <protection/>
    </xf>
    <xf numFmtId="0" fontId="8" fillId="0" borderId="30" xfId="61" applyFont="1" applyFill="1" applyBorder="1" applyAlignment="1">
      <alignment horizontal="center" vertical="center" textRotation="90" wrapText="1" readingOrder="1"/>
      <protection/>
    </xf>
    <xf numFmtId="0" fontId="8" fillId="0" borderId="31" xfId="61" applyFont="1" applyFill="1" applyBorder="1" applyAlignment="1">
      <alignment horizontal="center" vertical="center" textRotation="90" wrapText="1" readingOrder="1"/>
      <protection/>
    </xf>
    <xf numFmtId="0" fontId="17" fillId="0" borderId="14" xfId="61" applyFont="1" applyFill="1" applyBorder="1" applyAlignment="1">
      <alignment horizontal="center" vertical="center" wrapText="1" readingOrder="1"/>
      <protection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7" fillId="0" borderId="29" xfId="61" applyFont="1" applyFill="1" applyBorder="1" applyAlignment="1">
      <alignment horizontal="center" vertical="center" wrapText="1" readingOrder="1"/>
      <protection/>
    </xf>
    <xf numFmtId="0" fontId="17" fillId="0" borderId="30" xfId="61" applyFont="1" applyFill="1" applyBorder="1" applyAlignment="1">
      <alignment horizontal="center" vertical="center" wrapText="1" readingOrder="1"/>
      <protection/>
    </xf>
    <xf numFmtId="0" fontId="17" fillId="0" borderId="31" xfId="61" applyFont="1" applyFill="1" applyBorder="1" applyAlignment="1">
      <alignment horizontal="center" vertical="center" wrapText="1" readingOrder="1"/>
      <protection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34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35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8" fillId="0" borderId="36" xfId="0" applyFont="1" applyFill="1" applyBorder="1" applyAlignment="1">
      <alignment horizontal="center" vertical="center" wrapText="1" readingOrder="1"/>
    </xf>
    <xf numFmtId="0" fontId="6" fillId="0" borderId="35" xfId="61" applyFont="1" applyFill="1" applyBorder="1" applyAlignment="1">
      <alignment horizontal="center" vertical="center" wrapText="1" readingOrder="1"/>
      <protection/>
    </xf>
    <xf numFmtId="0" fontId="6" fillId="0" borderId="36" xfId="61" applyFont="1" applyFill="1" applyBorder="1" applyAlignment="1">
      <alignment horizontal="center" vertical="center" wrapText="1" readingOrder="1"/>
      <protection/>
    </xf>
    <xf numFmtId="0" fontId="17" fillId="0" borderId="34" xfId="61" applyFont="1" applyFill="1" applyBorder="1" applyAlignment="1">
      <alignment horizontal="center" vertical="center" wrapText="1" readingOrder="1"/>
      <protection/>
    </xf>
    <xf numFmtId="0" fontId="17" fillId="0" borderId="35" xfId="61" applyFont="1" applyFill="1" applyBorder="1" applyAlignment="1">
      <alignment horizontal="center" vertical="center" wrapText="1" readingOrder="1"/>
      <protection/>
    </xf>
    <xf numFmtId="0" fontId="8" fillId="0" borderId="34" xfId="61" applyFont="1" applyFill="1" applyBorder="1" applyAlignment="1">
      <alignment horizontal="center" vertical="center" textRotation="90" wrapText="1" readingOrder="1"/>
      <protection/>
    </xf>
    <xf numFmtId="0" fontId="8" fillId="0" borderId="35" xfId="61" applyFont="1" applyFill="1" applyBorder="1" applyAlignment="1">
      <alignment horizontal="center" vertical="center" textRotation="90" wrapText="1" readingOrder="1"/>
      <protection/>
    </xf>
    <xf numFmtId="0" fontId="17" fillId="0" borderId="36" xfId="61" applyFont="1" applyFill="1" applyBorder="1" applyAlignment="1">
      <alignment horizontal="center" vertical="center" wrapText="1" readingOrder="1"/>
      <protection/>
    </xf>
    <xf numFmtId="0" fontId="15" fillId="0" borderId="18" xfId="0" applyFont="1" applyFill="1" applyBorder="1" applyAlignment="1">
      <alignment horizontal="center" vertical="center" wrapText="1" readingOrder="1"/>
    </xf>
    <xf numFmtId="0" fontId="15" fillId="0" borderId="37" xfId="0" applyFont="1" applyFill="1" applyBorder="1" applyAlignment="1">
      <alignment horizontal="center" vertical="center" wrapText="1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4" fillId="0" borderId="29" xfId="61" applyFont="1" applyFill="1" applyBorder="1" applyAlignment="1">
      <alignment horizontal="center" vertical="center" textRotation="90" wrapText="1" readingOrder="1"/>
      <protection/>
    </xf>
    <xf numFmtId="0" fontId="14" fillId="0" borderId="30" xfId="61" applyFont="1" applyFill="1" applyBorder="1" applyAlignment="1">
      <alignment horizontal="center" vertical="center" textRotation="90" wrapText="1" readingOrder="1"/>
      <protection/>
    </xf>
    <xf numFmtId="0" fontId="14" fillId="0" borderId="31" xfId="61" applyFont="1" applyFill="1" applyBorder="1" applyAlignment="1">
      <alignment horizontal="center" vertical="center" textRotation="90" wrapText="1" readingOrder="1"/>
      <protection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1" xfId="61" applyFont="1" applyFill="1" applyBorder="1" applyAlignment="1">
      <alignment horizontal="left" vertical="center" wrapText="1" readingOrder="1"/>
      <protection/>
    </xf>
    <xf numFmtId="0" fontId="15" fillId="0" borderId="29" xfId="0" applyFont="1" applyFill="1" applyBorder="1" applyAlignment="1">
      <alignment horizontal="center" vertical="center" textRotation="90" wrapText="1" readingOrder="1"/>
    </xf>
    <xf numFmtId="0" fontId="15" fillId="0" borderId="31" xfId="0" applyFont="1" applyFill="1" applyBorder="1" applyAlignment="1">
      <alignment horizontal="center" vertical="center" textRotation="90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31" xfId="0" applyFont="1" applyFill="1" applyBorder="1" applyAlignment="1">
      <alignment horizontal="center" vertical="center" textRotation="90" wrapText="1" readingOrder="1"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8" fillId="0" borderId="32" xfId="0" applyFont="1" applyFill="1" applyBorder="1" applyAlignment="1">
      <alignment horizontal="center" vertical="center" textRotation="90" wrapText="1" readingOrder="1"/>
    </xf>
    <xf numFmtId="0" fontId="8" fillId="0" borderId="33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15" fillId="0" borderId="29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0" fontId="23" fillId="0" borderId="33" xfId="0" applyFont="1" applyFill="1" applyBorder="1" applyAlignment="1">
      <alignment horizontal="center" vertical="center" textRotation="90" wrapText="1" readingOrder="1"/>
    </xf>
    <xf numFmtId="0" fontId="23" fillId="0" borderId="32" xfId="0" applyFont="1" applyFill="1" applyBorder="1" applyAlignment="1">
      <alignment horizontal="center" vertical="center" textRotation="90" wrapText="1" readingOrder="1"/>
    </xf>
    <xf numFmtId="0" fontId="23" fillId="0" borderId="19" xfId="0" applyFont="1" applyFill="1" applyBorder="1" applyAlignment="1">
      <alignment horizontal="center" vertical="center" textRotation="90" wrapText="1" readingOrder="1"/>
    </xf>
    <xf numFmtId="0" fontId="23" fillId="0" borderId="29" xfId="0" applyFont="1" applyFill="1" applyBorder="1" applyAlignment="1">
      <alignment horizontal="center" vertical="center" textRotation="90" wrapText="1" readingOrder="1"/>
    </xf>
    <xf numFmtId="0" fontId="23" fillId="0" borderId="31" xfId="0" applyFont="1" applyFill="1" applyBorder="1" applyAlignment="1">
      <alignment horizontal="center" vertical="center" textRotation="90" wrapText="1" readingOrder="1"/>
    </xf>
    <xf numFmtId="0" fontId="23" fillId="0" borderId="38" xfId="0" applyFont="1" applyFill="1" applyBorder="1" applyAlignment="1">
      <alignment horizontal="center" vertical="center" textRotation="90" wrapText="1" readingOrder="1"/>
    </xf>
    <xf numFmtId="0" fontId="23" fillId="0" borderId="39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16" fillId="0" borderId="13" xfId="42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91" fontId="9" fillId="0" borderId="23" xfId="42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191" fontId="9" fillId="0" borderId="24" xfId="42" applyNumberFormat="1" applyFont="1" applyBorder="1" applyAlignment="1">
      <alignment horizontal="right" vertical="center"/>
    </xf>
    <xf numFmtId="191" fontId="9" fillId="0" borderId="23" xfId="42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91" fontId="8" fillId="0" borderId="15" xfId="42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90" fontId="9" fillId="0" borderId="10" xfId="42" applyNumberFormat="1" applyFont="1" applyBorder="1" applyAlignment="1">
      <alignment horizontal="right" vertical="center"/>
    </xf>
    <xf numFmtId="190" fontId="9" fillId="0" borderId="24" xfId="42" applyNumberFormat="1" applyFont="1" applyBorder="1" applyAlignment="1">
      <alignment horizontal="right"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2" xfId="42" applyNumberFormat="1" applyFont="1" applyFill="1" applyBorder="1" applyAlignment="1">
      <alignment vertical="center"/>
    </xf>
    <xf numFmtId="197" fontId="9" fillId="0" borderId="10" xfId="42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197" fontId="9" fillId="0" borderId="12" xfId="42" applyNumberFormat="1" applyFont="1" applyBorder="1" applyAlignment="1">
      <alignment horizontal="right" vertical="center"/>
    </xf>
    <xf numFmtId="212" fontId="9" fillId="0" borderId="24" xfId="0" applyNumberFormat="1" applyFont="1" applyFill="1" applyBorder="1" applyAlignment="1">
      <alignment vertical="center"/>
    </xf>
    <xf numFmtId="212" fontId="9" fillId="0" borderId="11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3" fontId="16" fillId="0" borderId="15" xfId="42" applyNumberFormat="1" applyFont="1" applyFill="1" applyBorder="1" applyAlignment="1">
      <alignment vertical="center"/>
    </xf>
    <xf numFmtId="190" fontId="9" fillId="0" borderId="23" xfId="42" applyNumberFormat="1" applyFont="1" applyFill="1" applyBorder="1" applyAlignment="1">
      <alignment vertical="center"/>
    </xf>
    <xf numFmtId="197" fontId="9" fillId="0" borderId="24" xfId="42" applyNumberFormat="1" applyFont="1" applyBorder="1" applyAlignment="1">
      <alignment horizontal="right" vertical="center"/>
    </xf>
    <xf numFmtId="197" fontId="16" fillId="0" borderId="15" xfId="42" applyNumberFormat="1" applyFont="1" applyFill="1" applyBorder="1" applyAlignment="1">
      <alignment vertical="center"/>
    </xf>
    <xf numFmtId="212" fontId="9" fillId="0" borderId="23" xfId="0" applyNumberFormat="1" applyFont="1" applyFill="1" applyBorder="1" applyAlignment="1">
      <alignment vertical="center"/>
    </xf>
    <xf numFmtId="197" fontId="9" fillId="0" borderId="23" xfId="42" applyNumberFormat="1" applyFont="1" applyBorder="1" applyAlignment="1">
      <alignment horizontal="right" vertical="center"/>
    </xf>
    <xf numFmtId="190" fontId="9" fillId="0" borderId="23" xfId="42" applyNumberFormat="1" applyFont="1" applyBorder="1" applyAlignment="1">
      <alignment horizontal="right" vertical="center"/>
    </xf>
    <xf numFmtId="191" fontId="16" fillId="0" borderId="23" xfId="42" applyNumberFormat="1" applyFont="1" applyBorder="1" applyAlignment="1">
      <alignment horizontal="right" vertical="center"/>
    </xf>
    <xf numFmtId="191" fontId="16" fillId="0" borderId="24" xfId="42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97" fontId="16" fillId="0" borderId="0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172" fontId="1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1" fontId="9" fillId="0" borderId="10" xfId="42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91" fontId="9" fillId="0" borderId="11" xfId="42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91" fontId="9" fillId="0" borderId="24" xfId="42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91" fontId="9" fillId="0" borderId="23" xfId="42" applyNumberFormat="1" applyFont="1" applyBorder="1" applyAlignment="1">
      <alignment vertical="center"/>
    </xf>
    <xf numFmtId="190" fontId="9" fillId="0" borderId="10" xfId="42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90" fontId="9" fillId="0" borderId="11" xfId="42" applyNumberFormat="1" applyFont="1" applyBorder="1" applyAlignment="1">
      <alignment vertical="center"/>
    </xf>
    <xf numFmtId="190" fontId="9" fillId="0" borderId="12" xfId="42" applyNumberFormat="1" applyFont="1" applyBorder="1" applyAlignment="1">
      <alignment vertical="center"/>
    </xf>
    <xf numFmtId="191" fontId="9" fillId="0" borderId="0" xfId="42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91" fontId="9" fillId="0" borderId="12" xfId="42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" customWidth="1"/>
  </cols>
  <sheetData>
    <row r="1" spans="1:11" ht="26.25" customHeight="1" thickBot="1">
      <c r="A1" s="248" t="s">
        <v>161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13" width="8.421875" style="34" customWidth="1"/>
    <col min="14" max="16384" width="9.140625" style="2" customWidth="1"/>
  </cols>
  <sheetData>
    <row r="1" spans="1:13" ht="19.5" customHeight="1">
      <c r="A1" s="3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6.75" customHeight="1" thickBot="1"/>
    <row r="3" spans="2:13" ht="13.5" customHeight="1" thickBot="1">
      <c r="B3" s="254">
        <v>2013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2:13" ht="13.5" customHeight="1" thickBot="1">
      <c r="B4" s="93" t="s">
        <v>130</v>
      </c>
      <c r="C4" s="93" t="s">
        <v>131</v>
      </c>
      <c r="D4" s="93" t="s">
        <v>1</v>
      </c>
      <c r="E4" s="93" t="s">
        <v>2</v>
      </c>
      <c r="F4" s="93" t="s">
        <v>3</v>
      </c>
      <c r="G4" s="93" t="s">
        <v>4</v>
      </c>
      <c r="H4" s="93" t="s">
        <v>5</v>
      </c>
      <c r="I4" s="93" t="s">
        <v>132</v>
      </c>
      <c r="J4" s="93" t="s">
        <v>133</v>
      </c>
      <c r="K4" s="93" t="s">
        <v>134</v>
      </c>
      <c r="L4" s="93" t="s">
        <v>135</v>
      </c>
      <c r="M4" s="93" t="s">
        <v>136</v>
      </c>
    </row>
    <row r="5" spans="1:13" ht="15.75" customHeight="1" thickBot="1">
      <c r="A5" s="46" t="s">
        <v>160</v>
      </c>
      <c r="B5" s="43">
        <f>SUM(B6:B7)</f>
        <v>152644.78100000002</v>
      </c>
      <c r="C5" s="43">
        <f aca="true" t="shared" si="0" ref="C5:L5">SUM(C6:C7)</f>
        <v>153400.978</v>
      </c>
      <c r="D5" s="43">
        <f t="shared" si="0"/>
        <v>154951.139</v>
      </c>
      <c r="E5" s="43">
        <f t="shared" si="0"/>
        <v>155406.88999999998</v>
      </c>
      <c r="F5" s="43">
        <f t="shared" si="0"/>
        <v>156194.999</v>
      </c>
      <c r="G5" s="43">
        <f t="shared" si="0"/>
        <v>156868.684</v>
      </c>
      <c r="H5" s="43">
        <f t="shared" si="0"/>
        <v>156935.023</v>
      </c>
      <c r="I5" s="43">
        <f t="shared" si="0"/>
        <v>158298.662</v>
      </c>
      <c r="J5" s="43">
        <f t="shared" si="0"/>
        <v>158731.65600000002</v>
      </c>
      <c r="K5" s="43">
        <f t="shared" si="0"/>
        <v>159417.335</v>
      </c>
      <c r="L5" s="43">
        <f t="shared" si="0"/>
        <v>159884.07799999998</v>
      </c>
      <c r="M5" s="43">
        <f>SUM(M6:M7)</f>
        <v>162395.822</v>
      </c>
    </row>
    <row r="6" spans="1:13" ht="15.75" customHeight="1">
      <c r="A6" s="91" t="s">
        <v>106</v>
      </c>
      <c r="B6" s="56">
        <v>61723.981</v>
      </c>
      <c r="C6" s="56">
        <v>62185.278</v>
      </c>
      <c r="D6" s="56">
        <v>62239.639</v>
      </c>
      <c r="E6" s="56">
        <v>62448.49</v>
      </c>
      <c r="F6" s="56">
        <v>62737.799</v>
      </c>
      <c r="G6" s="56">
        <v>62755.784</v>
      </c>
      <c r="H6" s="56">
        <v>62676.823</v>
      </c>
      <c r="I6" s="56">
        <v>62936.162</v>
      </c>
      <c r="J6" s="56">
        <v>63110.356</v>
      </c>
      <c r="K6" s="56">
        <v>63414.135</v>
      </c>
      <c r="L6" s="56">
        <v>63908.378</v>
      </c>
      <c r="M6" s="56">
        <v>64472.322</v>
      </c>
    </row>
    <row r="7" spans="1:13" s="5" customFormat="1" ht="15.75" customHeight="1" thickBot="1">
      <c r="A7" s="92" t="s">
        <v>107</v>
      </c>
      <c r="B7" s="69">
        <v>90920.8</v>
      </c>
      <c r="C7" s="69">
        <v>91215.7</v>
      </c>
      <c r="D7" s="69">
        <v>92711.5</v>
      </c>
      <c r="E7" s="69">
        <v>92958.4</v>
      </c>
      <c r="F7" s="69">
        <v>93457.2</v>
      </c>
      <c r="G7" s="69">
        <v>94112.9</v>
      </c>
      <c r="H7" s="69">
        <v>94258.2</v>
      </c>
      <c r="I7" s="69">
        <v>95362.5</v>
      </c>
      <c r="J7" s="69">
        <v>95621.3</v>
      </c>
      <c r="K7" s="69">
        <v>96003.2</v>
      </c>
      <c r="L7" s="69">
        <v>95975.7</v>
      </c>
      <c r="M7" s="69">
        <v>97923.5</v>
      </c>
    </row>
    <row r="8" spans="1:13" s="6" customFormat="1" ht="15.75" customHeight="1" thickBot="1">
      <c r="A8" s="46" t="s">
        <v>108</v>
      </c>
      <c r="B8" s="43">
        <f>SUM(B9:B10)</f>
        <v>36630.3</v>
      </c>
      <c r="C8" s="43">
        <f aca="true" t="shared" si="1" ref="C8:M8">SUM(C9:C10)</f>
        <v>36998.52</v>
      </c>
      <c r="D8" s="43">
        <f t="shared" si="1"/>
        <v>38167.71</v>
      </c>
      <c r="E8" s="43">
        <f t="shared" si="1"/>
        <v>37695.24</v>
      </c>
      <c r="F8" s="43">
        <f t="shared" si="1"/>
        <v>39848.78</v>
      </c>
      <c r="G8" s="43">
        <f t="shared" si="1"/>
        <v>41014.299999999996</v>
      </c>
      <c r="H8" s="43">
        <f t="shared" si="1"/>
        <v>40816.14</v>
      </c>
      <c r="I8" s="43">
        <f t="shared" si="1"/>
        <v>39759.79</v>
      </c>
      <c r="J8" s="43">
        <f t="shared" si="1"/>
        <v>39291.78</v>
      </c>
      <c r="K8" s="43">
        <f t="shared" si="1"/>
        <v>39721.24</v>
      </c>
      <c r="L8" s="43">
        <f t="shared" si="1"/>
        <v>40840.56</v>
      </c>
      <c r="M8" s="43">
        <f t="shared" si="1"/>
        <v>42933.52</v>
      </c>
    </row>
    <row r="9" spans="1:13" s="6" customFormat="1" ht="15.75" customHeight="1">
      <c r="A9" s="91" t="s">
        <v>109</v>
      </c>
      <c r="B9" s="56">
        <v>5033.6</v>
      </c>
      <c r="C9" s="56">
        <v>5124.22</v>
      </c>
      <c r="D9" s="56">
        <v>5012.21</v>
      </c>
      <c r="E9" s="56">
        <v>5017.54</v>
      </c>
      <c r="F9" s="56">
        <v>5043.48</v>
      </c>
      <c r="G9" s="56">
        <v>5030.2</v>
      </c>
      <c r="H9" s="56">
        <v>4926.44</v>
      </c>
      <c r="I9" s="56">
        <v>4919.39</v>
      </c>
      <c r="J9" s="56">
        <v>4904.08</v>
      </c>
      <c r="K9" s="56">
        <v>4948.24</v>
      </c>
      <c r="L9" s="56">
        <v>5022.66</v>
      </c>
      <c r="M9" s="56">
        <v>5062.82</v>
      </c>
    </row>
    <row r="10" spans="1:13" s="6" customFormat="1" ht="15.75" customHeight="1" thickBot="1">
      <c r="A10" s="92" t="s">
        <v>110</v>
      </c>
      <c r="B10" s="69">
        <v>31596.7</v>
      </c>
      <c r="C10" s="69">
        <v>31874.3</v>
      </c>
      <c r="D10" s="69">
        <v>33155.5</v>
      </c>
      <c r="E10" s="69">
        <v>32677.7</v>
      </c>
      <c r="F10" s="69">
        <v>34805.3</v>
      </c>
      <c r="G10" s="69">
        <v>35984.1</v>
      </c>
      <c r="H10" s="69">
        <v>35889.7</v>
      </c>
      <c r="I10" s="69">
        <v>34840.4</v>
      </c>
      <c r="J10" s="69">
        <v>34387.7</v>
      </c>
      <c r="K10" s="69">
        <v>34773</v>
      </c>
      <c r="L10" s="69">
        <v>35817.9</v>
      </c>
      <c r="M10" s="69">
        <v>37870.7</v>
      </c>
    </row>
    <row r="11" spans="1:13" s="6" customFormat="1" ht="15.75" customHeight="1">
      <c r="A11" s="65" t="s">
        <v>111</v>
      </c>
      <c r="B11" s="23">
        <f>B6+B9</f>
        <v>66757.581</v>
      </c>
      <c r="C11" s="23">
        <f aca="true" t="shared" si="2" ref="C11:M12">C6+C9</f>
        <v>67309.49799999999</v>
      </c>
      <c r="D11" s="23">
        <f t="shared" si="2"/>
        <v>67251.849</v>
      </c>
      <c r="E11" s="23">
        <f t="shared" si="2"/>
        <v>67466.03</v>
      </c>
      <c r="F11" s="23">
        <f t="shared" si="2"/>
        <v>67781.279</v>
      </c>
      <c r="G11" s="23">
        <f t="shared" si="2"/>
        <v>67785.984</v>
      </c>
      <c r="H11" s="23">
        <f t="shared" si="2"/>
        <v>67603.26299999999</v>
      </c>
      <c r="I11" s="23">
        <f t="shared" si="2"/>
        <v>67855.552</v>
      </c>
      <c r="J11" s="23">
        <f t="shared" si="2"/>
        <v>68014.436</v>
      </c>
      <c r="K11" s="23">
        <f t="shared" si="2"/>
        <v>68362.375</v>
      </c>
      <c r="L11" s="23">
        <f t="shared" si="2"/>
        <v>68931.038</v>
      </c>
      <c r="M11" s="23">
        <f t="shared" si="2"/>
        <v>69535.14199999999</v>
      </c>
    </row>
    <row r="12" spans="1:13" s="6" customFormat="1" ht="15.75" customHeight="1" thickBot="1">
      <c r="A12" s="66" t="s">
        <v>112</v>
      </c>
      <c r="B12" s="25">
        <f>B7+B10</f>
        <v>122517.5</v>
      </c>
      <c r="C12" s="25">
        <f t="shared" si="2"/>
        <v>123090</v>
      </c>
      <c r="D12" s="25">
        <f t="shared" si="2"/>
        <v>125867</v>
      </c>
      <c r="E12" s="25">
        <f t="shared" si="2"/>
        <v>125636.09999999999</v>
      </c>
      <c r="F12" s="25">
        <f t="shared" si="2"/>
        <v>128262.5</v>
      </c>
      <c r="G12" s="25">
        <f t="shared" si="2"/>
        <v>130097</v>
      </c>
      <c r="H12" s="25">
        <f t="shared" si="2"/>
        <v>130147.9</v>
      </c>
      <c r="I12" s="25">
        <f t="shared" si="2"/>
        <v>130202.9</v>
      </c>
      <c r="J12" s="25">
        <f t="shared" si="2"/>
        <v>130009</v>
      </c>
      <c r="K12" s="25">
        <f t="shared" si="2"/>
        <v>130776.2</v>
      </c>
      <c r="L12" s="25">
        <f t="shared" si="2"/>
        <v>131793.6</v>
      </c>
      <c r="M12" s="25">
        <f t="shared" si="2"/>
        <v>135794.2</v>
      </c>
    </row>
    <row r="13" spans="1:13" s="6" customFormat="1" ht="15.75" customHeight="1" thickBot="1">
      <c r="A13" s="67" t="s">
        <v>76</v>
      </c>
      <c r="B13" s="43">
        <f>SUM(B11:B12)</f>
        <v>189275.081</v>
      </c>
      <c r="C13" s="43">
        <f aca="true" t="shared" si="3" ref="C13:M13">SUM(C11:C12)</f>
        <v>190399.498</v>
      </c>
      <c r="D13" s="43">
        <f t="shared" si="3"/>
        <v>193118.849</v>
      </c>
      <c r="E13" s="43">
        <f t="shared" si="3"/>
        <v>193102.13</v>
      </c>
      <c r="F13" s="43">
        <f t="shared" si="3"/>
        <v>196043.77899999998</v>
      </c>
      <c r="G13" s="43">
        <f t="shared" si="3"/>
        <v>197882.984</v>
      </c>
      <c r="H13" s="43">
        <f t="shared" si="3"/>
        <v>197751.163</v>
      </c>
      <c r="I13" s="43">
        <f t="shared" si="3"/>
        <v>198058.452</v>
      </c>
      <c r="J13" s="43">
        <f t="shared" si="3"/>
        <v>198023.436</v>
      </c>
      <c r="K13" s="43">
        <f t="shared" si="3"/>
        <v>199138.575</v>
      </c>
      <c r="L13" s="43">
        <f t="shared" si="3"/>
        <v>200724.638</v>
      </c>
      <c r="M13" s="43">
        <f t="shared" si="3"/>
        <v>205329.342</v>
      </c>
    </row>
    <row r="14" spans="1:13" ht="15.75" customHeight="1" thickBot="1">
      <c r="A14" s="46" t="s">
        <v>113</v>
      </c>
      <c r="B14" s="108">
        <f>B12/B13</f>
        <v>0.6472986267008914</v>
      </c>
      <c r="C14" s="68">
        <v>0.679</v>
      </c>
      <c r="D14" s="68">
        <v>0.677</v>
      </c>
      <c r="E14" s="68">
        <v>0.675</v>
      </c>
      <c r="F14" s="68">
        <v>0.674</v>
      </c>
      <c r="G14" s="68">
        <v>0.67</v>
      </c>
      <c r="H14" s="68">
        <v>0.664</v>
      </c>
      <c r="I14" s="68">
        <v>0.66</v>
      </c>
      <c r="J14" s="68">
        <v>0.659</v>
      </c>
      <c r="K14" s="68">
        <v>0.654</v>
      </c>
      <c r="L14" s="68">
        <v>0.65</v>
      </c>
      <c r="M14" s="68">
        <v>0.645</v>
      </c>
    </row>
    <row r="15" spans="1:9" ht="13.5" customHeight="1">
      <c r="A15" s="2" t="s">
        <v>58</v>
      </c>
      <c r="B15" s="2"/>
      <c r="I15" s="2" t="s">
        <v>77</v>
      </c>
    </row>
    <row r="17" spans="1:13" ht="19.5" customHeight="1">
      <c r="A17" s="3" t="s">
        <v>143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6.75" customHeight="1" thickBot="1"/>
    <row r="19" spans="2:13" ht="13.5" customHeight="1" thickBot="1">
      <c r="B19" s="254">
        <v>2013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2:13" ht="13.5" thickBot="1">
      <c r="B20" s="93" t="s">
        <v>130</v>
      </c>
      <c r="C20" s="93" t="s">
        <v>131</v>
      </c>
      <c r="D20" s="93" t="s">
        <v>1</v>
      </c>
      <c r="E20" s="93" t="s">
        <v>2</v>
      </c>
      <c r="F20" s="93" t="s">
        <v>3</v>
      </c>
      <c r="G20" s="93" t="s">
        <v>4</v>
      </c>
      <c r="H20" s="93" t="s">
        <v>5</v>
      </c>
      <c r="I20" s="93" t="s">
        <v>132</v>
      </c>
      <c r="J20" s="93" t="s">
        <v>133</v>
      </c>
      <c r="K20" s="93" t="s">
        <v>134</v>
      </c>
      <c r="L20" s="93" t="s">
        <v>135</v>
      </c>
      <c r="M20" s="93" t="s">
        <v>136</v>
      </c>
    </row>
    <row r="21" spans="1:13" ht="15.75" customHeight="1" thickBot="1">
      <c r="A21" s="67" t="s">
        <v>114</v>
      </c>
      <c r="B21" s="117">
        <v>20527</v>
      </c>
      <c r="C21" s="117">
        <v>23431</v>
      </c>
      <c r="D21" s="117">
        <v>24409</v>
      </c>
      <c r="E21" s="117">
        <v>26707</v>
      </c>
      <c r="F21" s="117">
        <v>23718</v>
      </c>
      <c r="G21" s="117">
        <v>23508</v>
      </c>
      <c r="H21" s="117">
        <v>23437</v>
      </c>
      <c r="I21" s="117">
        <v>19949</v>
      </c>
      <c r="J21" s="117">
        <v>22495</v>
      </c>
      <c r="K21" s="117">
        <v>22764</v>
      </c>
      <c r="L21" s="117">
        <v>21319</v>
      </c>
      <c r="M21" s="117">
        <v>16746</v>
      </c>
    </row>
    <row r="22" spans="1:9" ht="13.5" customHeight="1">
      <c r="A22" s="2" t="s">
        <v>58</v>
      </c>
      <c r="B22" s="2"/>
      <c r="I22" s="2" t="s">
        <v>77</v>
      </c>
    </row>
    <row r="23" ht="12.75">
      <c r="A23" s="2" t="s">
        <v>183</v>
      </c>
    </row>
  </sheetData>
  <sheetProtection/>
  <mergeCells count="2">
    <mergeCell ref="B3:M3"/>
    <mergeCell ref="B19:M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421875" style="2" customWidth="1"/>
    <col min="3" max="3" width="20.28125" style="2" customWidth="1"/>
    <col min="4" max="15" width="8.57421875" style="71" customWidth="1"/>
    <col min="16" max="16" width="9.140625" style="71" customWidth="1"/>
    <col min="17" max="16384" width="9.140625" style="2" customWidth="1"/>
  </cols>
  <sheetData>
    <row r="1" spans="1:16" ht="19.5" customHeight="1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"/>
    </row>
    <row r="2" ht="6.75" customHeight="1" thickBot="1"/>
    <row r="3" spans="4:15" ht="13.5" customHeight="1" thickBot="1">
      <c r="D3" s="254">
        <v>2013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4:15" ht="13.5" customHeight="1" thickBot="1">
      <c r="D4" s="93" t="s">
        <v>130</v>
      </c>
      <c r="E4" s="93" t="s">
        <v>131</v>
      </c>
      <c r="F4" s="93" t="s">
        <v>1</v>
      </c>
      <c r="G4" s="93" t="s">
        <v>2</v>
      </c>
      <c r="H4" s="93" t="s">
        <v>3</v>
      </c>
      <c r="I4" s="93" t="s">
        <v>4</v>
      </c>
      <c r="J4" s="93" t="s">
        <v>5</v>
      </c>
      <c r="K4" s="93" t="s">
        <v>132</v>
      </c>
      <c r="L4" s="93" t="s">
        <v>133</v>
      </c>
      <c r="M4" s="93" t="s">
        <v>134</v>
      </c>
      <c r="N4" s="93" t="s">
        <v>135</v>
      </c>
      <c r="O4" s="93" t="s">
        <v>136</v>
      </c>
    </row>
    <row r="5" spans="1:15" ht="30" customHeight="1">
      <c r="A5" s="315" t="s">
        <v>145</v>
      </c>
      <c r="B5" s="307" t="s">
        <v>184</v>
      </c>
      <c r="C5" s="308"/>
      <c r="D5" s="74">
        <v>7.32</v>
      </c>
      <c r="E5" s="74">
        <v>7.47</v>
      </c>
      <c r="F5" s="74">
        <v>7.28</v>
      </c>
      <c r="G5" s="74">
        <v>7.27</v>
      </c>
      <c r="H5" s="74">
        <v>7.35</v>
      </c>
      <c r="I5" s="74">
        <v>7.87</v>
      </c>
      <c r="J5" s="74">
        <v>7.13</v>
      </c>
      <c r="K5" s="74">
        <v>7.24</v>
      </c>
      <c r="L5" s="74">
        <v>7.36</v>
      </c>
      <c r="M5" s="74">
        <v>7.59</v>
      </c>
      <c r="N5" s="74">
        <v>7.01</v>
      </c>
      <c r="O5" s="74">
        <v>7.29</v>
      </c>
    </row>
    <row r="6" spans="1:15" ht="30" customHeight="1">
      <c r="A6" s="316"/>
      <c r="B6" s="309" t="s">
        <v>115</v>
      </c>
      <c r="C6" s="310"/>
      <c r="D6" s="75">
        <v>1.13</v>
      </c>
      <c r="E6" s="75">
        <v>0.78</v>
      </c>
      <c r="F6" s="75">
        <v>0.89</v>
      </c>
      <c r="G6" s="75">
        <v>0.69</v>
      </c>
      <c r="H6" s="75">
        <v>0.72</v>
      </c>
      <c r="I6" s="75">
        <v>0.68</v>
      </c>
      <c r="J6" s="75">
        <v>0.64</v>
      </c>
      <c r="K6" s="75">
        <v>0.65</v>
      </c>
      <c r="L6" s="75">
        <v>0.69</v>
      </c>
      <c r="M6" s="75">
        <v>0.61</v>
      </c>
      <c r="N6" s="75">
        <v>0.74</v>
      </c>
      <c r="O6" s="75">
        <v>0.75</v>
      </c>
    </row>
    <row r="7" spans="1:15" s="5" customFormat="1" ht="30" customHeight="1">
      <c r="A7" s="316"/>
      <c r="B7" s="309" t="s">
        <v>116</v>
      </c>
      <c r="C7" s="310"/>
      <c r="D7" s="75">
        <v>2.84</v>
      </c>
      <c r="E7" s="75">
        <v>1.83</v>
      </c>
      <c r="F7" s="75">
        <v>2.31</v>
      </c>
      <c r="G7" s="75">
        <v>2.03</v>
      </c>
      <c r="H7" s="75">
        <v>2.06</v>
      </c>
      <c r="I7" s="75">
        <v>2</v>
      </c>
      <c r="J7" s="75">
        <v>2.1</v>
      </c>
      <c r="K7" s="75">
        <v>2.12</v>
      </c>
      <c r="L7" s="75">
        <v>2.18</v>
      </c>
      <c r="M7" s="75">
        <v>2.14</v>
      </c>
      <c r="N7" s="75">
        <v>2.23</v>
      </c>
      <c r="O7" s="75">
        <v>2.14</v>
      </c>
    </row>
    <row r="8" spans="1:15" s="6" customFormat="1" ht="30" customHeight="1">
      <c r="A8" s="316"/>
      <c r="B8" s="305" t="s">
        <v>117</v>
      </c>
      <c r="C8" s="306"/>
      <c r="D8" s="75">
        <v>5.82</v>
      </c>
      <c r="E8" s="75">
        <v>5.83</v>
      </c>
      <c r="F8" s="75">
        <v>5.79</v>
      </c>
      <c r="G8" s="75">
        <v>5.82</v>
      </c>
      <c r="H8" s="75">
        <v>5.86</v>
      </c>
      <c r="I8" s="75">
        <v>5.79</v>
      </c>
      <c r="J8" s="75">
        <v>5.84</v>
      </c>
      <c r="K8" s="75">
        <v>5.87</v>
      </c>
      <c r="L8" s="75">
        <v>5.78</v>
      </c>
      <c r="M8" s="75">
        <v>5.85</v>
      </c>
      <c r="N8" s="75">
        <v>5.86</v>
      </c>
      <c r="O8" s="75">
        <v>5.83</v>
      </c>
    </row>
    <row r="9" spans="1:15" s="6" customFormat="1" ht="30" customHeight="1" thickBot="1">
      <c r="A9" s="317"/>
      <c r="B9" s="318" t="s">
        <v>118</v>
      </c>
      <c r="C9" s="319"/>
      <c r="D9" s="70">
        <v>5.43</v>
      </c>
      <c r="E9" s="70">
        <v>5.46</v>
      </c>
      <c r="F9" s="70">
        <v>5.44</v>
      </c>
      <c r="G9" s="70">
        <v>5.43</v>
      </c>
      <c r="H9" s="70">
        <v>5.49</v>
      </c>
      <c r="I9" s="70">
        <v>5.39</v>
      </c>
      <c r="J9" s="70">
        <v>5.43</v>
      </c>
      <c r="K9" s="70">
        <v>5.47</v>
      </c>
      <c r="L9" s="70">
        <v>5.37</v>
      </c>
      <c r="M9" s="70">
        <v>5.44</v>
      </c>
      <c r="N9" s="70">
        <v>5.47</v>
      </c>
      <c r="O9" s="70">
        <v>5.44</v>
      </c>
    </row>
    <row r="10" spans="1:15" s="6" customFormat="1" ht="30" customHeight="1" thickBot="1">
      <c r="A10" s="299" t="s">
        <v>146</v>
      </c>
      <c r="B10" s="300"/>
      <c r="C10" s="300"/>
      <c r="D10" s="109">
        <v>2.75</v>
      </c>
      <c r="E10" s="109">
        <v>2.75</v>
      </c>
      <c r="F10" s="109">
        <v>2.75</v>
      </c>
      <c r="G10" s="109">
        <v>2.75</v>
      </c>
      <c r="H10" s="109">
        <v>2.75</v>
      </c>
      <c r="I10" s="109">
        <v>2.75</v>
      </c>
      <c r="J10" s="109">
        <v>2.75</v>
      </c>
      <c r="K10" s="109">
        <v>2.75</v>
      </c>
      <c r="L10" s="109">
        <v>2.75</v>
      </c>
      <c r="M10" s="109">
        <v>2.75</v>
      </c>
      <c r="N10" s="109">
        <v>2.75</v>
      </c>
      <c r="O10" s="109">
        <v>2.75</v>
      </c>
    </row>
    <row r="11" spans="1:15" s="6" customFormat="1" ht="30" customHeight="1">
      <c r="A11" s="315" t="s">
        <v>147</v>
      </c>
      <c r="B11" s="307" t="s">
        <v>184</v>
      </c>
      <c r="C11" s="308"/>
      <c r="D11" s="74">
        <v>6.98</v>
      </c>
      <c r="E11" s="74">
        <v>7.05</v>
      </c>
      <c r="F11" s="74">
        <v>6.95</v>
      </c>
      <c r="G11" s="74">
        <v>6.9</v>
      </c>
      <c r="H11" s="74">
        <v>6.97</v>
      </c>
      <c r="I11" s="74">
        <v>6.97</v>
      </c>
      <c r="J11" s="74">
        <v>7.02</v>
      </c>
      <c r="K11" s="74">
        <v>7.16</v>
      </c>
      <c r="L11" s="74">
        <v>6.95</v>
      </c>
      <c r="M11" s="74">
        <v>6.85</v>
      </c>
      <c r="N11" s="74">
        <v>6.88</v>
      </c>
      <c r="O11" s="74">
        <v>6.88</v>
      </c>
    </row>
    <row r="12" spans="1:15" s="6" customFormat="1" ht="30" customHeight="1">
      <c r="A12" s="316"/>
      <c r="B12" s="309" t="s">
        <v>115</v>
      </c>
      <c r="C12" s="310"/>
      <c r="D12" s="75">
        <v>0.25</v>
      </c>
      <c r="E12" s="75">
        <v>0.21</v>
      </c>
      <c r="F12" s="75">
        <v>0.22</v>
      </c>
      <c r="G12" s="75">
        <v>0.2</v>
      </c>
      <c r="H12" s="75">
        <v>0.2</v>
      </c>
      <c r="I12" s="75">
        <v>0.18</v>
      </c>
      <c r="J12" s="75">
        <v>0.23</v>
      </c>
      <c r="K12" s="75">
        <v>0.17</v>
      </c>
      <c r="L12" s="75">
        <v>0.2</v>
      </c>
      <c r="M12" s="75">
        <v>0.19</v>
      </c>
      <c r="N12" s="75">
        <v>0.2</v>
      </c>
      <c r="O12" s="75">
        <v>0.17</v>
      </c>
    </row>
    <row r="13" spans="1:15" s="6" customFormat="1" ht="30" customHeight="1">
      <c r="A13" s="316"/>
      <c r="B13" s="309" t="s">
        <v>116</v>
      </c>
      <c r="C13" s="310"/>
      <c r="D13" s="75">
        <v>1.18</v>
      </c>
      <c r="E13" s="75">
        <v>1.11</v>
      </c>
      <c r="F13" s="75">
        <v>0.84</v>
      </c>
      <c r="G13" s="75">
        <v>1.15</v>
      </c>
      <c r="H13" s="75">
        <v>0.82</v>
      </c>
      <c r="I13" s="75">
        <v>0.81</v>
      </c>
      <c r="J13" s="75">
        <v>0.83</v>
      </c>
      <c r="K13" s="75">
        <v>0.8</v>
      </c>
      <c r="L13" s="75">
        <v>0.82</v>
      </c>
      <c r="M13" s="75">
        <v>0.84</v>
      </c>
      <c r="N13" s="75">
        <v>0.82</v>
      </c>
      <c r="O13" s="75">
        <v>0.8</v>
      </c>
    </row>
    <row r="14" spans="1:15" ht="30" customHeight="1">
      <c r="A14" s="316"/>
      <c r="B14" s="305" t="s">
        <v>117</v>
      </c>
      <c r="C14" s="306"/>
      <c r="D14" s="110">
        <v>3.35</v>
      </c>
      <c r="E14" s="110">
        <v>3.38</v>
      </c>
      <c r="F14" s="110">
        <v>3.41</v>
      </c>
      <c r="G14" s="110">
        <v>3.41</v>
      </c>
      <c r="H14" s="110">
        <v>3.38</v>
      </c>
      <c r="I14" s="110">
        <v>3.35</v>
      </c>
      <c r="J14" s="110">
        <v>3.38</v>
      </c>
      <c r="K14" s="110">
        <v>3.42</v>
      </c>
      <c r="L14" s="110">
        <v>3.41</v>
      </c>
      <c r="M14" s="110">
        <v>3.43</v>
      </c>
      <c r="N14" s="110">
        <v>3.46</v>
      </c>
      <c r="O14" s="110">
        <v>3.44</v>
      </c>
    </row>
    <row r="15" spans="1:15" ht="30" customHeight="1" thickBot="1">
      <c r="A15" s="317"/>
      <c r="B15" s="318" t="s">
        <v>118</v>
      </c>
      <c r="C15" s="319"/>
      <c r="D15" s="111">
        <v>2.88</v>
      </c>
      <c r="E15" s="111">
        <v>2.94</v>
      </c>
      <c r="F15" s="111">
        <v>2.97</v>
      </c>
      <c r="G15" s="111">
        <v>2.97</v>
      </c>
      <c r="H15" s="111">
        <v>2.9</v>
      </c>
      <c r="I15" s="111">
        <v>2.86</v>
      </c>
      <c r="J15" s="111">
        <v>2.89</v>
      </c>
      <c r="K15" s="111">
        <v>2.91</v>
      </c>
      <c r="L15" s="111">
        <v>2.91</v>
      </c>
      <c r="M15" s="111">
        <v>2.94</v>
      </c>
      <c r="N15" s="111">
        <v>2.97</v>
      </c>
      <c r="O15" s="111">
        <v>2.95</v>
      </c>
    </row>
    <row r="16" spans="1:15" ht="30" customHeight="1">
      <c r="A16" s="311" t="s">
        <v>148</v>
      </c>
      <c r="B16" s="307" t="s">
        <v>8</v>
      </c>
      <c r="C16" s="308"/>
      <c r="D16" s="74">
        <v>3.57</v>
      </c>
      <c r="E16" s="74">
        <v>3.57</v>
      </c>
      <c r="F16" s="74">
        <v>3.57</v>
      </c>
      <c r="G16" s="74">
        <v>3.57</v>
      </c>
      <c r="H16" s="74">
        <v>3.57</v>
      </c>
      <c r="I16" s="74">
        <v>3.57</v>
      </c>
      <c r="J16" s="74">
        <v>3.57</v>
      </c>
      <c r="K16" s="74">
        <v>3.57</v>
      </c>
      <c r="L16" s="74">
        <v>3.57</v>
      </c>
      <c r="M16" s="74">
        <v>3.57</v>
      </c>
      <c r="N16" s="74">
        <v>3.57</v>
      </c>
      <c r="O16" s="74">
        <v>3.57</v>
      </c>
    </row>
    <row r="17" spans="1:15" ht="30" customHeight="1" thickBot="1">
      <c r="A17" s="312"/>
      <c r="B17" s="313" t="s">
        <v>9</v>
      </c>
      <c r="C17" s="314"/>
      <c r="D17" s="112">
        <v>3.85</v>
      </c>
      <c r="E17" s="112">
        <v>3.85</v>
      </c>
      <c r="F17" s="112">
        <v>3.85</v>
      </c>
      <c r="G17" s="112">
        <v>3.85</v>
      </c>
      <c r="H17" s="112">
        <v>3.85</v>
      </c>
      <c r="I17" s="112">
        <v>3.85</v>
      </c>
      <c r="J17" s="112">
        <v>3.85</v>
      </c>
      <c r="K17" s="112">
        <v>3.85</v>
      </c>
      <c r="L17" s="112">
        <v>3.85</v>
      </c>
      <c r="M17" s="112">
        <v>3.85</v>
      </c>
      <c r="N17" s="112">
        <v>3.85</v>
      </c>
      <c r="O17" s="112">
        <v>3.85</v>
      </c>
    </row>
    <row r="18" ht="13.5" customHeight="1">
      <c r="A18" s="2" t="s">
        <v>58</v>
      </c>
    </row>
    <row r="19" spans="4:14" ht="12.75"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sheetProtection/>
  <mergeCells count="17">
    <mergeCell ref="A16:A17"/>
    <mergeCell ref="B16:C16"/>
    <mergeCell ref="B17:C17"/>
    <mergeCell ref="A5:A9"/>
    <mergeCell ref="A11:A15"/>
    <mergeCell ref="B15:C15"/>
    <mergeCell ref="B7:C7"/>
    <mergeCell ref="B8:C8"/>
    <mergeCell ref="B9:C9"/>
    <mergeCell ref="B13:C13"/>
    <mergeCell ref="B14:C14"/>
    <mergeCell ref="A10:C10"/>
    <mergeCell ref="D3:O3"/>
    <mergeCell ref="B5:C5"/>
    <mergeCell ref="B6:C6"/>
    <mergeCell ref="B11:C11"/>
    <mergeCell ref="B12:C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9.00390625" style="2" customWidth="1"/>
    <col min="3" max="3" width="10.57421875" style="2" customWidth="1"/>
    <col min="4" max="15" width="8.7109375" style="34" customWidth="1"/>
    <col min="16" max="16384" width="9.140625" style="2" customWidth="1"/>
  </cols>
  <sheetData>
    <row r="1" spans="1:15" ht="19.5" customHeight="1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.75" customHeight="1" thickBot="1"/>
    <row r="3" spans="4:15" ht="13.5" customHeight="1" thickBot="1">
      <c r="D3" s="254">
        <v>2013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4:15" ht="13.5" customHeight="1" thickBot="1">
      <c r="D4" s="93" t="s">
        <v>130</v>
      </c>
      <c r="E4" s="93" t="s">
        <v>131</v>
      </c>
      <c r="F4" s="93" t="s">
        <v>1</v>
      </c>
      <c r="G4" s="93" t="s">
        <v>2</v>
      </c>
      <c r="H4" s="93" t="s">
        <v>3</v>
      </c>
      <c r="I4" s="93" t="s">
        <v>4</v>
      </c>
      <c r="J4" s="93" t="s">
        <v>5</v>
      </c>
      <c r="K4" s="93" t="s">
        <v>132</v>
      </c>
      <c r="L4" s="93" t="s">
        <v>133</v>
      </c>
      <c r="M4" s="93" t="s">
        <v>134</v>
      </c>
      <c r="N4" s="93" t="s">
        <v>135</v>
      </c>
      <c r="O4" s="93" t="s">
        <v>136</v>
      </c>
    </row>
    <row r="5" spans="1:15" ht="30" customHeight="1">
      <c r="A5" s="320" t="s">
        <v>119</v>
      </c>
      <c r="B5" s="323" t="s">
        <v>120</v>
      </c>
      <c r="C5" s="38" t="s">
        <v>126</v>
      </c>
      <c r="D5" s="56">
        <v>971.763</v>
      </c>
      <c r="E5" s="56">
        <v>837.653</v>
      </c>
      <c r="F5" s="56">
        <v>996.135</v>
      </c>
      <c r="G5" s="56">
        <v>870.557</v>
      </c>
      <c r="H5" s="56">
        <v>892.63</v>
      </c>
      <c r="I5" s="56">
        <v>911.974</v>
      </c>
      <c r="J5" s="56">
        <v>754.713</v>
      </c>
      <c r="K5" s="56">
        <v>751.994</v>
      </c>
      <c r="L5" s="56">
        <v>738.945</v>
      </c>
      <c r="M5" s="56">
        <v>725.412</v>
      </c>
      <c r="N5" s="56">
        <v>902.233</v>
      </c>
      <c r="O5" s="56">
        <v>726.133</v>
      </c>
    </row>
    <row r="6" spans="1:15" ht="30" customHeight="1" thickBot="1">
      <c r="A6" s="321"/>
      <c r="B6" s="324"/>
      <c r="C6" s="39" t="s">
        <v>127</v>
      </c>
      <c r="D6" s="69">
        <v>542.855</v>
      </c>
      <c r="E6" s="69">
        <v>453.727</v>
      </c>
      <c r="F6" s="69">
        <v>623.185</v>
      </c>
      <c r="G6" s="69">
        <v>525.151</v>
      </c>
      <c r="H6" s="69">
        <v>540.524</v>
      </c>
      <c r="I6" s="69">
        <v>484.574</v>
      </c>
      <c r="J6" s="69">
        <v>289.571</v>
      </c>
      <c r="K6" s="69">
        <v>271.379</v>
      </c>
      <c r="L6" s="69">
        <v>356.567</v>
      </c>
      <c r="M6" s="69">
        <v>383.55</v>
      </c>
      <c r="N6" s="69">
        <v>420.597</v>
      </c>
      <c r="O6" s="69">
        <v>449.405</v>
      </c>
    </row>
    <row r="7" spans="1:15" ht="30" customHeight="1">
      <c r="A7" s="321"/>
      <c r="B7" s="323" t="s">
        <v>121</v>
      </c>
      <c r="C7" s="38" t="s">
        <v>126</v>
      </c>
      <c r="D7" s="56">
        <v>943.309</v>
      </c>
      <c r="E7" s="56">
        <v>1081.32</v>
      </c>
      <c r="F7" s="56">
        <v>651.478</v>
      </c>
      <c r="G7" s="56">
        <v>918.718</v>
      </c>
      <c r="H7" s="56">
        <v>868.602</v>
      </c>
      <c r="I7" s="56">
        <v>817.605</v>
      </c>
      <c r="J7" s="56">
        <v>955.892</v>
      </c>
      <c r="K7" s="56">
        <v>868.361</v>
      </c>
      <c r="L7" s="56">
        <v>726.043</v>
      </c>
      <c r="M7" s="56">
        <v>647.691</v>
      </c>
      <c r="N7" s="56">
        <v>635.692</v>
      </c>
      <c r="O7" s="56">
        <v>786.827</v>
      </c>
    </row>
    <row r="8" spans="1:15" s="5" customFormat="1" ht="30" customHeight="1" thickBot="1">
      <c r="A8" s="321"/>
      <c r="B8" s="324"/>
      <c r="C8" s="39" t="s">
        <v>127</v>
      </c>
      <c r="D8" s="69">
        <v>610.283</v>
      </c>
      <c r="E8" s="69">
        <v>587.703</v>
      </c>
      <c r="F8" s="69">
        <v>298.522</v>
      </c>
      <c r="G8" s="69">
        <v>488.428</v>
      </c>
      <c r="H8" s="69">
        <v>621.995</v>
      </c>
      <c r="I8" s="69">
        <v>476.581</v>
      </c>
      <c r="J8" s="69">
        <v>396.371</v>
      </c>
      <c r="K8" s="69">
        <v>289.013</v>
      </c>
      <c r="L8" s="69">
        <v>320.156</v>
      </c>
      <c r="M8" s="69">
        <v>329.767</v>
      </c>
      <c r="N8" s="69">
        <v>346.26</v>
      </c>
      <c r="O8" s="69">
        <v>445.265</v>
      </c>
    </row>
    <row r="9" spans="1:15" s="6" customFormat="1" ht="30" customHeight="1">
      <c r="A9" s="321"/>
      <c r="B9" s="323" t="s">
        <v>194</v>
      </c>
      <c r="C9" s="38" t="s">
        <v>126</v>
      </c>
      <c r="D9" s="56">
        <v>1798.52</v>
      </c>
      <c r="E9" s="56">
        <v>1535.23</v>
      </c>
      <c r="F9" s="56">
        <v>1865.09</v>
      </c>
      <c r="G9" s="56">
        <v>1750.93</v>
      </c>
      <c r="H9" s="56">
        <v>1770.46</v>
      </c>
      <c r="I9" s="56">
        <v>1856.83</v>
      </c>
      <c r="J9" s="56">
        <v>1611.55</v>
      </c>
      <c r="K9" s="56">
        <v>1461.24</v>
      </c>
      <c r="L9" s="56">
        <v>1461.78</v>
      </c>
      <c r="M9" s="56">
        <v>1518.63</v>
      </c>
      <c r="N9" s="56">
        <v>1765.19</v>
      </c>
      <c r="O9" s="56">
        <v>1677.02</v>
      </c>
    </row>
    <row r="10" spans="1:15" s="6" customFormat="1" ht="30" customHeight="1" thickBot="1">
      <c r="A10" s="322"/>
      <c r="B10" s="324"/>
      <c r="C10" s="39" t="s">
        <v>127</v>
      </c>
      <c r="D10" s="69">
        <v>2085.34</v>
      </c>
      <c r="E10" s="69">
        <v>1831.42</v>
      </c>
      <c r="F10" s="69">
        <v>2225.24</v>
      </c>
      <c r="G10" s="69">
        <v>2246.84</v>
      </c>
      <c r="H10" s="69">
        <v>2133.69</v>
      </c>
      <c r="I10" s="69">
        <v>2121.06</v>
      </c>
      <c r="J10" s="69">
        <v>2004.99</v>
      </c>
      <c r="K10" s="69">
        <v>1900.84</v>
      </c>
      <c r="L10" s="69">
        <v>1918.5</v>
      </c>
      <c r="M10" s="69">
        <v>1950.14</v>
      </c>
      <c r="N10" s="69">
        <v>1961.76</v>
      </c>
      <c r="O10" s="69">
        <v>1934.59</v>
      </c>
    </row>
    <row r="11" spans="1:15" s="6" customFormat="1" ht="30" customHeight="1">
      <c r="A11" s="315" t="s">
        <v>125</v>
      </c>
      <c r="B11" s="76" t="s">
        <v>122</v>
      </c>
      <c r="C11" s="38" t="s">
        <v>126</v>
      </c>
      <c r="D11" s="56">
        <v>187.781</v>
      </c>
      <c r="E11" s="56">
        <v>166.484</v>
      </c>
      <c r="F11" s="56">
        <v>198.542</v>
      </c>
      <c r="G11" s="56">
        <v>218.409</v>
      </c>
      <c r="H11" s="56">
        <v>246.164</v>
      </c>
      <c r="I11" s="56">
        <v>223.229</v>
      </c>
      <c r="J11" s="56">
        <v>211.562</v>
      </c>
      <c r="K11" s="56">
        <v>191.271</v>
      </c>
      <c r="L11" s="56">
        <v>196.27</v>
      </c>
      <c r="M11" s="56">
        <v>234.364</v>
      </c>
      <c r="N11" s="56">
        <v>159.762</v>
      </c>
      <c r="O11" s="56">
        <v>212.2</v>
      </c>
    </row>
    <row r="12" spans="1:15" s="6" customFormat="1" ht="30" customHeight="1" thickBot="1">
      <c r="A12" s="316"/>
      <c r="B12" s="72" t="s">
        <v>123</v>
      </c>
      <c r="C12" s="39" t="s">
        <v>127</v>
      </c>
      <c r="D12" s="69">
        <v>247.767</v>
      </c>
      <c r="E12" s="69">
        <v>196.567</v>
      </c>
      <c r="F12" s="69">
        <v>222.975</v>
      </c>
      <c r="G12" s="69">
        <v>157.971</v>
      </c>
      <c r="H12" s="69">
        <v>177.871</v>
      </c>
      <c r="I12" s="69">
        <v>167.306</v>
      </c>
      <c r="J12" s="69">
        <v>165.481</v>
      </c>
      <c r="K12" s="69">
        <v>131.455</v>
      </c>
      <c r="L12" s="69">
        <v>146.135</v>
      </c>
      <c r="M12" s="69">
        <v>176.215</v>
      </c>
      <c r="N12" s="69">
        <v>137.847</v>
      </c>
      <c r="O12" s="69">
        <v>153.542</v>
      </c>
    </row>
    <row r="13" spans="1:15" s="6" customFormat="1" ht="30" customHeight="1">
      <c r="A13" s="316"/>
      <c r="B13" s="325" t="s">
        <v>124</v>
      </c>
      <c r="C13" s="38" t="s">
        <v>126</v>
      </c>
      <c r="D13" s="56">
        <v>238.42</v>
      </c>
      <c r="E13" s="56">
        <v>228.181</v>
      </c>
      <c r="F13" s="56">
        <v>228.366</v>
      </c>
      <c r="G13" s="56">
        <v>241.709</v>
      </c>
      <c r="H13" s="56">
        <v>233.048</v>
      </c>
      <c r="I13" s="56">
        <v>227.886</v>
      </c>
      <c r="J13" s="56">
        <v>228.479</v>
      </c>
      <c r="K13" s="56">
        <v>226.352</v>
      </c>
      <c r="L13" s="56">
        <v>249.937</v>
      </c>
      <c r="M13" s="56">
        <v>224.433</v>
      </c>
      <c r="N13" s="56">
        <v>219.959</v>
      </c>
      <c r="O13" s="56">
        <v>243.313</v>
      </c>
    </row>
    <row r="14" spans="1:15" s="6" customFormat="1" ht="30" customHeight="1" thickBot="1">
      <c r="A14" s="317"/>
      <c r="B14" s="326"/>
      <c r="C14" s="39" t="s">
        <v>127</v>
      </c>
      <c r="D14" s="69">
        <v>682.984</v>
      </c>
      <c r="E14" s="69">
        <v>675.143</v>
      </c>
      <c r="F14" s="69">
        <v>673.787</v>
      </c>
      <c r="G14" s="69">
        <v>685.172</v>
      </c>
      <c r="H14" s="69">
        <v>640.356</v>
      </c>
      <c r="I14" s="69">
        <v>627.021</v>
      </c>
      <c r="J14" s="69">
        <v>605.821</v>
      </c>
      <c r="K14" s="69">
        <v>669.861</v>
      </c>
      <c r="L14" s="69">
        <v>686.733</v>
      </c>
      <c r="M14" s="69">
        <v>646.508</v>
      </c>
      <c r="N14" s="69">
        <v>656.909</v>
      </c>
      <c r="O14" s="69">
        <v>679.398</v>
      </c>
    </row>
    <row r="15" ht="13.5" customHeight="1">
      <c r="A15" s="2" t="s">
        <v>58</v>
      </c>
    </row>
  </sheetData>
  <sheetProtection/>
  <mergeCells count="7">
    <mergeCell ref="A11:A14"/>
    <mergeCell ref="D3:O3"/>
    <mergeCell ref="A5:A10"/>
    <mergeCell ref="B5:B6"/>
    <mergeCell ref="B7:B8"/>
    <mergeCell ref="B9:B10"/>
    <mergeCell ref="B13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2" customWidth="1"/>
    <col min="2" max="13" width="8.7109375" style="119" customWidth="1"/>
    <col min="14" max="16384" width="9.140625" style="2" customWidth="1"/>
  </cols>
  <sheetData>
    <row r="1" spans="1:13" ht="19.5" customHeight="1">
      <c r="A1" s="3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3" ht="6.75" customHeight="1" thickBot="1">
      <c r="B2" s="2"/>
      <c r="C2" s="2"/>
    </row>
    <row r="3" spans="2:13" ht="13.5" customHeight="1" thickBot="1">
      <c r="B3" s="254">
        <v>2013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2:13" ht="13.5" customHeight="1" thickBot="1">
      <c r="B4" s="93" t="s">
        <v>130</v>
      </c>
      <c r="C4" s="93" t="s">
        <v>131</v>
      </c>
      <c r="D4" s="93" t="s">
        <v>1</v>
      </c>
      <c r="E4" s="93" t="s">
        <v>2</v>
      </c>
      <c r="F4" s="93" t="s">
        <v>3</v>
      </c>
      <c r="G4" s="93" t="s">
        <v>4</v>
      </c>
      <c r="H4" s="93" t="s">
        <v>5</v>
      </c>
      <c r="I4" s="93" t="s">
        <v>132</v>
      </c>
      <c r="J4" s="93" t="s">
        <v>133</v>
      </c>
      <c r="K4" s="93" t="s">
        <v>134</v>
      </c>
      <c r="L4" s="93" t="s">
        <v>135</v>
      </c>
      <c r="M4" s="93" t="s">
        <v>136</v>
      </c>
    </row>
    <row r="5" spans="1:13" ht="12.75">
      <c r="A5" s="94" t="s">
        <v>196</v>
      </c>
      <c r="B5" s="74">
        <v>616</v>
      </c>
      <c r="C5" s="74">
        <v>617</v>
      </c>
      <c r="D5" s="74">
        <v>618</v>
      </c>
      <c r="E5" s="74">
        <v>625</v>
      </c>
      <c r="F5" s="74">
        <v>631</v>
      </c>
      <c r="G5" s="74">
        <v>636</v>
      </c>
      <c r="H5" s="74">
        <v>635</v>
      </c>
      <c r="I5" s="74">
        <v>639</v>
      </c>
      <c r="J5" s="74">
        <v>637</v>
      </c>
      <c r="K5" s="74">
        <v>640</v>
      </c>
      <c r="L5" s="74">
        <v>642</v>
      </c>
      <c r="M5" s="74">
        <v>643</v>
      </c>
    </row>
    <row r="6" spans="1:13" ht="12.75">
      <c r="A6" s="133" t="s">
        <v>197</v>
      </c>
      <c r="B6" s="75">
        <v>420</v>
      </c>
      <c r="C6" s="75">
        <v>423</v>
      </c>
      <c r="D6" s="75">
        <v>425</v>
      </c>
      <c r="E6" s="75">
        <v>431</v>
      </c>
      <c r="F6" s="75">
        <v>430</v>
      </c>
      <c r="G6" s="75">
        <v>433</v>
      </c>
      <c r="H6" s="75">
        <v>434</v>
      </c>
      <c r="I6" s="75">
        <v>437</v>
      </c>
      <c r="J6" s="75">
        <v>449</v>
      </c>
      <c r="K6" s="75">
        <v>449</v>
      </c>
      <c r="L6" s="75">
        <v>453</v>
      </c>
      <c r="M6" s="75">
        <v>459</v>
      </c>
    </row>
    <row r="7" spans="1:13" ht="12.75">
      <c r="A7" s="133" t="s">
        <v>198</v>
      </c>
      <c r="B7" s="75">
        <v>140</v>
      </c>
      <c r="C7" s="75">
        <v>140</v>
      </c>
      <c r="D7" s="75">
        <v>140</v>
      </c>
      <c r="E7" s="75">
        <v>142</v>
      </c>
      <c r="F7" s="75">
        <v>145</v>
      </c>
      <c r="G7" s="75">
        <v>145</v>
      </c>
      <c r="H7" s="75">
        <v>145</v>
      </c>
      <c r="I7" s="75">
        <v>145</v>
      </c>
      <c r="J7" s="75">
        <v>150</v>
      </c>
      <c r="K7" s="75">
        <v>151</v>
      </c>
      <c r="L7" s="75">
        <v>150</v>
      </c>
      <c r="M7" s="75">
        <v>151</v>
      </c>
    </row>
    <row r="8" spans="1:13" s="5" customFormat="1" ht="12">
      <c r="A8" s="133" t="s">
        <v>199</v>
      </c>
      <c r="B8" s="75">
        <v>123</v>
      </c>
      <c r="C8" s="75">
        <v>122</v>
      </c>
      <c r="D8" s="75">
        <v>122</v>
      </c>
      <c r="E8" s="75">
        <v>123</v>
      </c>
      <c r="F8" s="75">
        <v>121</v>
      </c>
      <c r="G8" s="75">
        <v>122</v>
      </c>
      <c r="H8" s="75">
        <v>121</v>
      </c>
      <c r="I8" s="75">
        <v>122</v>
      </c>
      <c r="J8" s="75">
        <v>123</v>
      </c>
      <c r="K8" s="75">
        <v>124</v>
      </c>
      <c r="L8" s="75">
        <v>126</v>
      </c>
      <c r="M8" s="75">
        <v>124</v>
      </c>
    </row>
    <row r="9" spans="1:13" s="6" customFormat="1" ht="11.25">
      <c r="A9" s="133" t="s">
        <v>200</v>
      </c>
      <c r="B9" s="75">
        <v>26</v>
      </c>
      <c r="C9" s="75">
        <v>26</v>
      </c>
      <c r="D9" s="75">
        <v>26</v>
      </c>
      <c r="E9" s="75">
        <v>26</v>
      </c>
      <c r="F9" s="75">
        <v>27</v>
      </c>
      <c r="G9" s="75">
        <v>27</v>
      </c>
      <c r="H9" s="75">
        <v>27</v>
      </c>
      <c r="I9" s="75">
        <v>27</v>
      </c>
      <c r="J9" s="75">
        <v>27</v>
      </c>
      <c r="K9" s="75">
        <v>27</v>
      </c>
      <c r="L9" s="75">
        <v>27</v>
      </c>
      <c r="M9" s="75">
        <v>27</v>
      </c>
    </row>
    <row r="10" spans="1:13" s="6" customFormat="1" ht="12" thickBot="1">
      <c r="A10" s="97" t="s">
        <v>201</v>
      </c>
      <c r="B10" s="70">
        <v>110</v>
      </c>
      <c r="C10" s="70">
        <v>110</v>
      </c>
      <c r="D10" s="70">
        <v>110</v>
      </c>
      <c r="E10" s="70">
        <v>110</v>
      </c>
      <c r="F10" s="70">
        <v>108</v>
      </c>
      <c r="G10" s="70">
        <v>109</v>
      </c>
      <c r="H10" s="70">
        <v>109</v>
      </c>
      <c r="I10" s="70">
        <v>110</v>
      </c>
      <c r="J10" s="70">
        <v>111</v>
      </c>
      <c r="K10" s="70">
        <v>111</v>
      </c>
      <c r="L10" s="70">
        <v>111</v>
      </c>
      <c r="M10" s="70">
        <v>112</v>
      </c>
    </row>
    <row r="11" spans="1:13" ht="13.5" thickBot="1">
      <c r="A11" s="134" t="s">
        <v>202</v>
      </c>
      <c r="B11" s="135">
        <f aca="true" t="shared" si="0" ref="B11:M11">SUM(B5:B10)</f>
        <v>1435</v>
      </c>
      <c r="C11" s="135">
        <f t="shared" si="0"/>
        <v>1438</v>
      </c>
      <c r="D11" s="135">
        <f t="shared" si="0"/>
        <v>1441</v>
      </c>
      <c r="E11" s="135">
        <f t="shared" si="0"/>
        <v>1457</v>
      </c>
      <c r="F11" s="135">
        <f t="shared" si="0"/>
        <v>1462</v>
      </c>
      <c r="G11" s="135">
        <f t="shared" si="0"/>
        <v>1472</v>
      </c>
      <c r="H11" s="135">
        <f t="shared" si="0"/>
        <v>1471</v>
      </c>
      <c r="I11" s="135">
        <f t="shared" si="0"/>
        <v>1480</v>
      </c>
      <c r="J11" s="135">
        <f t="shared" si="0"/>
        <v>1497</v>
      </c>
      <c r="K11" s="135">
        <f t="shared" si="0"/>
        <v>1502</v>
      </c>
      <c r="L11" s="135">
        <f t="shared" si="0"/>
        <v>1509</v>
      </c>
      <c r="M11" s="135">
        <f t="shared" si="0"/>
        <v>1516</v>
      </c>
    </row>
    <row r="12" spans="1:3" ht="13.5" customHeight="1">
      <c r="A12" s="2" t="s">
        <v>58</v>
      </c>
      <c r="B12" s="2"/>
      <c r="C12" s="2"/>
    </row>
  </sheetData>
  <sheetProtection/>
  <mergeCells count="1"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2" bestFit="1" customWidth="1"/>
    <col min="2" max="10" width="9.7109375" style="2" customWidth="1"/>
    <col min="11" max="11" width="9.7109375" style="137" customWidth="1"/>
    <col min="12" max="16384" width="9.140625" style="2" customWidth="1"/>
  </cols>
  <sheetData>
    <row r="1" spans="1:11" ht="19.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136"/>
    </row>
    <row r="2" ht="6.75" customHeight="1" thickBot="1"/>
    <row r="3" spans="3:12" ht="13.5" customHeight="1" thickBot="1">
      <c r="C3" s="254" t="s">
        <v>204</v>
      </c>
      <c r="D3" s="254"/>
      <c r="E3" s="254"/>
      <c r="F3" s="254"/>
      <c r="G3" s="254"/>
      <c r="H3" s="254"/>
      <c r="I3" s="254"/>
      <c r="J3" s="254"/>
      <c r="K3" s="254"/>
      <c r="L3" s="254"/>
    </row>
    <row r="4" spans="3:12" ht="13.5" thickBot="1">
      <c r="C4" s="146">
        <v>2004</v>
      </c>
      <c r="D4" s="146">
        <v>2005</v>
      </c>
      <c r="E4" s="146">
        <v>2006</v>
      </c>
      <c r="F4" s="146">
        <v>2007</v>
      </c>
      <c r="G4" s="146">
        <v>2008</v>
      </c>
      <c r="H4" s="146">
        <v>2009</v>
      </c>
      <c r="I4" s="146">
        <v>2010</v>
      </c>
      <c r="J4" s="146">
        <v>2011</v>
      </c>
      <c r="K4" s="146">
        <v>2012</v>
      </c>
      <c r="L4" s="146">
        <v>2013</v>
      </c>
    </row>
    <row r="5" spans="1:12" ht="24.75" customHeight="1">
      <c r="A5" s="328" t="s">
        <v>205</v>
      </c>
      <c r="B5" s="38" t="s">
        <v>206</v>
      </c>
      <c r="C5" s="23">
        <v>11867</v>
      </c>
      <c r="D5" s="23">
        <v>11537</v>
      </c>
      <c r="E5" s="23">
        <v>12387</v>
      </c>
      <c r="F5" s="23">
        <v>14952</v>
      </c>
      <c r="G5" s="23">
        <v>17266</v>
      </c>
      <c r="H5" s="23">
        <v>18178</v>
      </c>
      <c r="I5" s="23">
        <v>21046</v>
      </c>
      <c r="J5" s="23">
        <v>23257</v>
      </c>
      <c r="K5" s="23">
        <v>25414</v>
      </c>
      <c r="L5" s="23">
        <v>27501</v>
      </c>
    </row>
    <row r="6" spans="1:12" ht="24.75" customHeight="1" thickBot="1">
      <c r="A6" s="329"/>
      <c r="B6" s="39" t="s">
        <v>207</v>
      </c>
      <c r="C6" s="138">
        <f aca="true" t="shared" si="0" ref="C6:I6">C5*100/C19</f>
        <v>44.17764872310327</v>
      </c>
      <c r="D6" s="138">
        <f t="shared" si="0"/>
        <v>42.50138146988396</v>
      </c>
      <c r="E6" s="138">
        <f t="shared" si="0"/>
        <v>42.31255337318531</v>
      </c>
      <c r="F6" s="138">
        <f t="shared" si="0"/>
        <v>43.04344071163313</v>
      </c>
      <c r="G6" s="138">
        <f t="shared" si="0"/>
        <v>41.01967119642688</v>
      </c>
      <c r="H6" s="138">
        <f t="shared" si="0"/>
        <v>38.20191661062542</v>
      </c>
      <c r="I6" s="138">
        <f t="shared" si="0"/>
        <v>36.07226107226107</v>
      </c>
      <c r="J6" s="138">
        <f>J5*100/J19</f>
        <v>35.10702532983124</v>
      </c>
      <c r="K6" s="138">
        <f>K5*100/K19</f>
        <v>34.57404837700324</v>
      </c>
      <c r="L6" s="138">
        <f>L5*100/L19</f>
        <v>34.472341652355944</v>
      </c>
    </row>
    <row r="7" spans="1:12" ht="31.5" customHeight="1">
      <c r="A7" s="328" t="s">
        <v>208</v>
      </c>
      <c r="B7" s="38" t="s">
        <v>206</v>
      </c>
      <c r="C7" s="23">
        <v>4620</v>
      </c>
      <c r="D7" s="23">
        <v>4206</v>
      </c>
      <c r="E7" s="23">
        <v>4317</v>
      </c>
      <c r="F7" s="23">
        <v>4757</v>
      </c>
      <c r="G7" s="23">
        <v>6502</v>
      </c>
      <c r="H7" s="23">
        <v>7295</v>
      </c>
      <c r="I7" s="23">
        <v>9494</v>
      </c>
      <c r="J7" s="23">
        <v>10751</v>
      </c>
      <c r="K7" s="23">
        <v>12267</v>
      </c>
      <c r="L7" s="23">
        <v>13840</v>
      </c>
    </row>
    <row r="8" spans="1:12" s="5" customFormat="1" ht="31.5" customHeight="1" thickBot="1">
      <c r="A8" s="329"/>
      <c r="B8" s="39" t="s">
        <v>207</v>
      </c>
      <c r="C8" s="138">
        <f aca="true" t="shared" si="1" ref="C8:I8">C7*100/C19</f>
        <v>17.1990171990172</v>
      </c>
      <c r="D8" s="138">
        <f t="shared" si="1"/>
        <v>15.494566218456438</v>
      </c>
      <c r="E8" s="138">
        <f t="shared" si="1"/>
        <v>14.746370623398805</v>
      </c>
      <c r="F8" s="138">
        <f t="shared" si="1"/>
        <v>13.694331692431701</v>
      </c>
      <c r="G8" s="138">
        <f t="shared" si="1"/>
        <v>15.447115841490069</v>
      </c>
      <c r="H8" s="138">
        <f t="shared" si="1"/>
        <v>15.330783456624076</v>
      </c>
      <c r="I8" s="138">
        <f t="shared" si="1"/>
        <v>16.272453037158918</v>
      </c>
      <c r="J8" s="138">
        <f>J7*100/J19</f>
        <v>16.22890438667995</v>
      </c>
      <c r="K8" s="138">
        <f>K7*100/K19</f>
        <v>16.688433597257365</v>
      </c>
      <c r="L8" s="138">
        <f>L7*100/L19</f>
        <v>17.34835854945661</v>
      </c>
    </row>
    <row r="9" spans="1:12" s="6" customFormat="1" ht="24.75" customHeight="1">
      <c r="A9" s="328" t="s">
        <v>209</v>
      </c>
      <c r="B9" s="38" t="s">
        <v>206</v>
      </c>
      <c r="C9" s="23">
        <v>3837</v>
      </c>
      <c r="D9" s="23">
        <v>4027</v>
      </c>
      <c r="E9" s="23">
        <v>4058</v>
      </c>
      <c r="F9" s="23">
        <v>4650</v>
      </c>
      <c r="G9" s="23">
        <v>5403</v>
      </c>
      <c r="H9" s="23">
        <v>5629</v>
      </c>
      <c r="I9" s="23">
        <v>6564</v>
      </c>
      <c r="J9" s="23">
        <v>7445</v>
      </c>
      <c r="K9" s="23">
        <v>8438</v>
      </c>
      <c r="L9" s="23">
        <v>9007</v>
      </c>
    </row>
    <row r="10" spans="1:12" s="6" customFormat="1" ht="24.75" customHeight="1" thickBot="1">
      <c r="A10" s="329"/>
      <c r="B10" s="39" t="s">
        <v>207</v>
      </c>
      <c r="C10" s="138">
        <f aca="true" t="shared" si="2" ref="C10:I10">C9*100/C19</f>
        <v>14.284118829573375</v>
      </c>
      <c r="D10" s="138">
        <f t="shared" si="2"/>
        <v>14.835144593847854</v>
      </c>
      <c r="E10" s="138">
        <f t="shared" si="2"/>
        <v>13.861656703672075</v>
      </c>
      <c r="F10" s="138">
        <f t="shared" si="2"/>
        <v>13.386302789532774</v>
      </c>
      <c r="G10" s="138">
        <f t="shared" si="2"/>
        <v>12.836168393043808</v>
      </c>
      <c r="H10" s="138">
        <f t="shared" si="2"/>
        <v>11.829606590450572</v>
      </c>
      <c r="I10" s="138">
        <f t="shared" si="2"/>
        <v>11.250514191690662</v>
      </c>
      <c r="J10" s="138">
        <f>J9*100/J19</f>
        <v>11.238414394831386</v>
      </c>
      <c r="K10" s="138">
        <f>K9*100/K19</f>
        <v>11.479335020270454</v>
      </c>
      <c r="L10" s="138">
        <f>L9*100/L19</f>
        <v>11.290221492410094</v>
      </c>
    </row>
    <row r="11" spans="1:12" ht="24.75" customHeight="1">
      <c r="A11" s="332" t="s">
        <v>210</v>
      </c>
      <c r="B11" s="38" t="s">
        <v>206</v>
      </c>
      <c r="C11" s="139">
        <v>4330</v>
      </c>
      <c r="D11" s="139">
        <v>4728</v>
      </c>
      <c r="E11" s="139">
        <v>5613</v>
      </c>
      <c r="F11" s="139">
        <v>6770</v>
      </c>
      <c r="G11" s="139">
        <v>7707</v>
      </c>
      <c r="H11" s="139">
        <v>10577</v>
      </c>
      <c r="I11" s="139">
        <v>13723</v>
      </c>
      <c r="J11" s="139">
        <v>16868</v>
      </c>
      <c r="K11" s="139">
        <v>19368</v>
      </c>
      <c r="L11" s="139">
        <v>22207</v>
      </c>
    </row>
    <row r="12" spans="1:12" ht="24.75" customHeight="1" thickBot="1">
      <c r="A12" s="333"/>
      <c r="B12" s="39" t="s">
        <v>207</v>
      </c>
      <c r="C12" s="140">
        <f aca="true" t="shared" si="3" ref="C12:I12">C11*100/C19</f>
        <v>16.119425210334303</v>
      </c>
      <c r="D12" s="140">
        <f t="shared" si="3"/>
        <v>17.41757229692393</v>
      </c>
      <c r="E12" s="140">
        <f t="shared" si="3"/>
        <v>19.1733561058924</v>
      </c>
      <c r="F12" s="140">
        <f t="shared" si="3"/>
        <v>19.48930535164234</v>
      </c>
      <c r="G12" s="140">
        <f t="shared" si="3"/>
        <v>18.309892616174096</v>
      </c>
      <c r="H12" s="140">
        <f t="shared" si="3"/>
        <v>22.22805985205111</v>
      </c>
      <c r="I12" s="140">
        <f t="shared" si="3"/>
        <v>23.520841903194846</v>
      </c>
      <c r="J12" s="140">
        <f>J11*100/J19</f>
        <v>25.46266944419286</v>
      </c>
      <c r="K12" s="140">
        <f>K11*100/K19</f>
        <v>26.348869480042445</v>
      </c>
      <c r="L12" s="140">
        <f>L11*100/L19</f>
        <v>27.836343808365818</v>
      </c>
    </row>
    <row r="13" spans="1:12" ht="33" customHeight="1">
      <c r="A13" s="328" t="s">
        <v>211</v>
      </c>
      <c r="B13" s="38" t="s">
        <v>206</v>
      </c>
      <c r="C13" s="141">
        <v>933</v>
      </c>
      <c r="D13" s="141">
        <v>1131</v>
      </c>
      <c r="E13" s="141">
        <v>1385</v>
      </c>
      <c r="F13" s="141">
        <v>1870</v>
      </c>
      <c r="G13" s="141">
        <v>3105</v>
      </c>
      <c r="H13" s="141">
        <v>3878</v>
      </c>
      <c r="I13" s="142">
        <v>4927</v>
      </c>
      <c r="J13" s="142">
        <v>5226</v>
      </c>
      <c r="K13" s="142">
        <v>5127</v>
      </c>
      <c r="L13" s="142">
        <v>4316</v>
      </c>
    </row>
    <row r="14" spans="1:12" ht="33" customHeight="1" thickBot="1">
      <c r="A14" s="329"/>
      <c r="B14" s="39" t="s">
        <v>207</v>
      </c>
      <c r="C14" s="143">
        <f aca="true" t="shared" si="4" ref="C14:I14">C13*100/C19</f>
        <v>3.4733080187625642</v>
      </c>
      <c r="D14" s="143">
        <f t="shared" si="4"/>
        <v>4.166513170012894</v>
      </c>
      <c r="E14" s="143">
        <f t="shared" si="4"/>
        <v>4.730999146029035</v>
      </c>
      <c r="F14" s="143">
        <f t="shared" si="4"/>
        <v>5.383308863747589</v>
      </c>
      <c r="G14" s="143">
        <f t="shared" si="4"/>
        <v>7.376698660077925</v>
      </c>
      <c r="H14" s="143">
        <f t="shared" si="4"/>
        <v>8.149798251513113</v>
      </c>
      <c r="I14" s="143">
        <f t="shared" si="4"/>
        <v>8.444741532976828</v>
      </c>
      <c r="J14" s="143">
        <f>J13*100/J19</f>
        <v>7.888778190381306</v>
      </c>
      <c r="K14" s="143">
        <f>K13*100/K19</f>
        <v>6.974940821157457</v>
      </c>
      <c r="L14" s="143">
        <f>L13*100/L19</f>
        <v>5.410080599671584</v>
      </c>
    </row>
    <row r="15" spans="1:12" ht="27" customHeight="1">
      <c r="A15" s="327" t="s">
        <v>212</v>
      </c>
      <c r="B15" s="38" t="s">
        <v>206</v>
      </c>
      <c r="C15" s="139">
        <v>292</v>
      </c>
      <c r="D15" s="139">
        <v>344</v>
      </c>
      <c r="E15" s="139">
        <v>328</v>
      </c>
      <c r="F15" s="139">
        <v>362</v>
      </c>
      <c r="G15" s="139">
        <v>426</v>
      </c>
      <c r="H15" s="139">
        <v>421</v>
      </c>
      <c r="I15" s="139">
        <v>554</v>
      </c>
      <c r="J15" s="139">
        <v>644</v>
      </c>
      <c r="K15" s="139">
        <v>683</v>
      </c>
      <c r="L15" s="139">
        <v>824</v>
      </c>
    </row>
    <row r="16" spans="1:12" ht="27" customHeight="1" thickBot="1">
      <c r="A16" s="327"/>
      <c r="B16" s="39" t="s">
        <v>207</v>
      </c>
      <c r="C16" s="143">
        <f aca="true" t="shared" si="5" ref="C16:I16">C15*100/C19</f>
        <v>1.0870374506738143</v>
      </c>
      <c r="D16" s="143">
        <f t="shared" si="5"/>
        <v>1.2672683735494565</v>
      </c>
      <c r="E16" s="143">
        <f t="shared" si="5"/>
        <v>1.1204099060631938</v>
      </c>
      <c r="F16" s="143">
        <f t="shared" si="5"/>
        <v>1.0421164752281429</v>
      </c>
      <c r="G16" s="143">
        <f t="shared" si="5"/>
        <v>1.0120688016725268</v>
      </c>
      <c r="H16" s="143">
        <f t="shared" si="5"/>
        <v>0.8847511768661735</v>
      </c>
      <c r="I16" s="143">
        <f t="shared" si="5"/>
        <v>0.9495406554230084</v>
      </c>
      <c r="J16" s="143">
        <f>J15*100/J19</f>
        <v>0.9721341665911905</v>
      </c>
      <c r="K16" s="143">
        <f>K15*100/K19</f>
        <v>0.9291758495905096</v>
      </c>
      <c r="L16" s="143">
        <f>L15*100/L19</f>
        <v>1.0328791506323878</v>
      </c>
    </row>
    <row r="17" spans="1:12" ht="24.75" customHeight="1">
      <c r="A17" s="328" t="s">
        <v>213</v>
      </c>
      <c r="B17" s="38" t="s">
        <v>206</v>
      </c>
      <c r="C17" s="139">
        <v>983</v>
      </c>
      <c r="D17" s="139">
        <v>1172</v>
      </c>
      <c r="E17" s="139">
        <v>1187</v>
      </c>
      <c r="F17" s="139">
        <v>1376</v>
      </c>
      <c r="G17" s="139">
        <v>1683</v>
      </c>
      <c r="H17" s="139">
        <v>1606</v>
      </c>
      <c r="I17" s="139">
        <v>2036</v>
      </c>
      <c r="J17" s="139">
        <v>2055</v>
      </c>
      <c r="K17" s="139">
        <v>2209</v>
      </c>
      <c r="L17" s="139">
        <v>2082</v>
      </c>
    </row>
    <row r="18" spans="1:12" ht="24.75" customHeight="1" thickBot="1">
      <c r="A18" s="329"/>
      <c r="B18" s="39" t="s">
        <v>207</v>
      </c>
      <c r="C18" s="143">
        <f aca="true" t="shared" si="6" ref="C18:I18">C17*100/C19</f>
        <v>3.6594445685354775</v>
      </c>
      <c r="D18" s="143">
        <f t="shared" si="6"/>
        <v>4.317553877325475</v>
      </c>
      <c r="E18" s="143">
        <f t="shared" si="6"/>
        <v>4.054654141759181</v>
      </c>
      <c r="F18" s="143">
        <f t="shared" si="6"/>
        <v>3.961194115784322</v>
      </c>
      <c r="G18" s="143">
        <f t="shared" si="6"/>
        <v>3.998384491114701</v>
      </c>
      <c r="H18" s="143">
        <f t="shared" si="6"/>
        <v>3.375084061869536</v>
      </c>
      <c r="I18" s="143">
        <f t="shared" si="6"/>
        <v>3.4896476072946663</v>
      </c>
      <c r="J18" s="143">
        <f>J17*100/J19</f>
        <v>3.102074087492075</v>
      </c>
      <c r="K18" s="143">
        <f>K17*100/K19</f>
        <v>3.0051968546785295</v>
      </c>
      <c r="L18" s="143">
        <f>L17*100/L19</f>
        <v>2.6097747471075623</v>
      </c>
    </row>
    <row r="19" spans="1:12" ht="24.75" customHeight="1">
      <c r="A19" s="330" t="s">
        <v>76</v>
      </c>
      <c r="B19" s="60" t="s">
        <v>206</v>
      </c>
      <c r="C19" s="51">
        <f aca="true" t="shared" si="7" ref="C19:K20">C5+C7+C9+C11+C13+C15+C17</f>
        <v>26862</v>
      </c>
      <c r="D19" s="51">
        <f t="shared" si="7"/>
        <v>27145</v>
      </c>
      <c r="E19" s="51">
        <f t="shared" si="7"/>
        <v>29275</v>
      </c>
      <c r="F19" s="51">
        <f t="shared" si="7"/>
        <v>34737</v>
      </c>
      <c r="G19" s="51">
        <f t="shared" si="7"/>
        <v>42092</v>
      </c>
      <c r="H19" s="51">
        <f t="shared" si="7"/>
        <v>47584</v>
      </c>
      <c r="I19" s="51">
        <f t="shared" si="7"/>
        <v>58344</v>
      </c>
      <c r="J19" s="51">
        <f t="shared" si="7"/>
        <v>66246</v>
      </c>
      <c r="K19" s="51">
        <f t="shared" si="7"/>
        <v>73506</v>
      </c>
      <c r="L19" s="51">
        <f>L5+L7+L9+L11+L13+L15+L17</f>
        <v>79777</v>
      </c>
    </row>
    <row r="20" spans="1:12" ht="24.75" customHeight="1" thickBot="1">
      <c r="A20" s="331"/>
      <c r="B20" s="62" t="s">
        <v>207</v>
      </c>
      <c r="C20" s="144">
        <f t="shared" si="7"/>
        <v>100</v>
      </c>
      <c r="D20" s="144">
        <f t="shared" si="7"/>
        <v>100.00000000000001</v>
      </c>
      <c r="E20" s="144">
        <f t="shared" si="7"/>
        <v>99.99999999999999</v>
      </c>
      <c r="F20" s="144">
        <f t="shared" si="7"/>
        <v>100</v>
      </c>
      <c r="G20" s="144">
        <f t="shared" si="7"/>
        <v>100</v>
      </c>
      <c r="H20" s="144">
        <f t="shared" si="7"/>
        <v>99.99999999999999</v>
      </c>
      <c r="I20" s="144">
        <f t="shared" si="7"/>
        <v>100.00000000000001</v>
      </c>
      <c r="J20" s="144">
        <f t="shared" si="7"/>
        <v>100</v>
      </c>
      <c r="K20" s="144">
        <f t="shared" si="7"/>
        <v>100</v>
      </c>
      <c r="L20" s="144">
        <f>L6+L8+L10+L12+L14+L16+L18</f>
        <v>100</v>
      </c>
    </row>
    <row r="21" ht="13.5" customHeight="1">
      <c r="A21" s="2" t="s">
        <v>214</v>
      </c>
    </row>
  </sheetData>
  <sheetProtection/>
  <mergeCells count="9">
    <mergeCell ref="A15:A16"/>
    <mergeCell ref="A17:A18"/>
    <mergeCell ref="A19:A20"/>
    <mergeCell ref="C3:L3"/>
    <mergeCell ref="A5:A6"/>
    <mergeCell ref="A7:A8"/>
    <mergeCell ref="A9:A10"/>
    <mergeCell ref="A11:A12"/>
    <mergeCell ref="A13:A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147" customWidth="1"/>
    <col min="2" max="6" width="16.7109375" style="147" customWidth="1"/>
    <col min="7" max="10" width="13.7109375" style="147" customWidth="1"/>
    <col min="11" max="11" width="13.57421875" style="147" customWidth="1"/>
    <col min="12" max="16384" width="9.140625" style="147" customWidth="1"/>
  </cols>
  <sheetData>
    <row r="1" spans="1:12" ht="19.5" customHeight="1">
      <c r="A1" s="3" t="s">
        <v>215</v>
      </c>
      <c r="B1" s="3"/>
      <c r="C1" s="3"/>
      <c r="D1" s="3"/>
      <c r="E1" s="3"/>
      <c r="F1" s="3"/>
      <c r="G1" s="20"/>
      <c r="H1" s="20"/>
      <c r="I1" s="20"/>
      <c r="J1" s="20"/>
      <c r="K1" s="20"/>
      <c r="L1" s="20"/>
    </row>
    <row r="2" ht="6.75" customHeight="1" thickBot="1"/>
    <row r="3" spans="1:10" ht="13.5" customHeight="1" thickBot="1">
      <c r="A3" s="148" t="s">
        <v>204</v>
      </c>
      <c r="B3" s="148">
        <v>2005</v>
      </c>
      <c r="C3" s="148">
        <v>2006</v>
      </c>
      <c r="D3" s="148">
        <v>2007</v>
      </c>
      <c r="E3" s="148">
        <v>2008</v>
      </c>
      <c r="F3" s="148">
        <v>2009</v>
      </c>
      <c r="G3" s="148">
        <v>2010</v>
      </c>
      <c r="H3" s="148">
        <v>2011</v>
      </c>
      <c r="I3" s="148">
        <v>2012</v>
      </c>
      <c r="J3" s="148">
        <v>2013</v>
      </c>
    </row>
    <row r="4" spans="1:10" ht="13.5" thickBot="1">
      <c r="A4" s="254" t="s">
        <v>216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2.75">
      <c r="A5" s="149" t="s">
        <v>217</v>
      </c>
      <c r="B5" s="150">
        <v>54</v>
      </c>
      <c r="C5" s="150">
        <v>54</v>
      </c>
      <c r="D5" s="150">
        <v>54</v>
      </c>
      <c r="E5" s="150">
        <v>53</v>
      </c>
      <c r="F5" s="150">
        <v>53</v>
      </c>
      <c r="G5" s="150">
        <v>54</v>
      </c>
      <c r="H5" s="150">
        <v>54</v>
      </c>
      <c r="I5" s="150">
        <v>54</v>
      </c>
      <c r="J5" s="150">
        <v>56</v>
      </c>
    </row>
    <row r="6" spans="1:10" ht="13.5" thickBot="1">
      <c r="A6" s="151" t="s">
        <v>218</v>
      </c>
      <c r="B6" s="152">
        <v>10</v>
      </c>
      <c r="C6" s="152">
        <v>9</v>
      </c>
      <c r="D6" s="152">
        <v>12</v>
      </c>
      <c r="E6" s="152">
        <v>12</v>
      </c>
      <c r="F6" s="152">
        <v>12</v>
      </c>
      <c r="G6" s="152">
        <v>13</v>
      </c>
      <c r="H6" s="152">
        <v>15</v>
      </c>
      <c r="I6" s="152">
        <v>17</v>
      </c>
      <c r="J6" s="152">
        <v>17</v>
      </c>
    </row>
    <row r="7" spans="1:10" ht="13.5" thickBot="1">
      <c r="A7" s="153" t="s">
        <v>76</v>
      </c>
      <c r="B7" s="154">
        <f aca="true" t="shared" si="0" ref="B7:G7">SUM(B5:B6)</f>
        <v>64</v>
      </c>
      <c r="C7" s="154">
        <f t="shared" si="0"/>
        <v>63</v>
      </c>
      <c r="D7" s="154">
        <f t="shared" si="0"/>
        <v>66</v>
      </c>
      <c r="E7" s="154">
        <f t="shared" si="0"/>
        <v>65</v>
      </c>
      <c r="F7" s="154">
        <f t="shared" si="0"/>
        <v>65</v>
      </c>
      <c r="G7" s="154">
        <f t="shared" si="0"/>
        <v>67</v>
      </c>
      <c r="H7" s="154">
        <f>SUM(H5:H6)</f>
        <v>69</v>
      </c>
      <c r="I7" s="154">
        <f>SUM(I5:I6)</f>
        <v>71</v>
      </c>
      <c r="J7" s="154">
        <f>SUM(J5:J6)</f>
        <v>73</v>
      </c>
    </row>
    <row r="8" spans="1:10" ht="13.5" thickBot="1">
      <c r="A8" s="334" t="s">
        <v>219</v>
      </c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>
      <c r="A9" s="149" t="s">
        <v>220</v>
      </c>
      <c r="B9" s="156">
        <v>449</v>
      </c>
      <c r="C9" s="156">
        <v>454</v>
      </c>
      <c r="D9" s="156">
        <v>458</v>
      </c>
      <c r="E9" s="156">
        <v>469</v>
      </c>
      <c r="F9" s="156">
        <v>481</v>
      </c>
      <c r="G9" s="156">
        <v>495</v>
      </c>
      <c r="H9" s="156">
        <v>507</v>
      </c>
      <c r="I9" s="156">
        <v>514</v>
      </c>
      <c r="J9" s="156">
        <v>529</v>
      </c>
    </row>
    <row r="10" spans="1:10" ht="12.75">
      <c r="A10" s="157" t="s">
        <v>221</v>
      </c>
      <c r="B10" s="158">
        <v>147</v>
      </c>
      <c r="C10" s="158">
        <v>147</v>
      </c>
      <c r="D10" s="158">
        <v>150</v>
      </c>
      <c r="E10" s="158">
        <v>154</v>
      </c>
      <c r="F10" s="158">
        <v>160</v>
      </c>
      <c r="G10" s="158">
        <v>166</v>
      </c>
      <c r="H10" s="158">
        <v>178</v>
      </c>
      <c r="I10" s="158">
        <v>182</v>
      </c>
      <c r="J10" s="158">
        <v>187</v>
      </c>
    </row>
    <row r="11" spans="1:10" ht="12.75">
      <c r="A11" s="159" t="s">
        <v>198</v>
      </c>
      <c r="B11" s="158">
        <v>82</v>
      </c>
      <c r="C11" s="158">
        <v>82</v>
      </c>
      <c r="D11" s="158">
        <v>83</v>
      </c>
      <c r="E11" s="158">
        <v>86</v>
      </c>
      <c r="F11" s="158">
        <v>88</v>
      </c>
      <c r="G11" s="158">
        <v>92</v>
      </c>
      <c r="H11" s="158">
        <v>97</v>
      </c>
      <c r="I11" s="158">
        <v>98</v>
      </c>
      <c r="J11" s="158">
        <v>97</v>
      </c>
    </row>
    <row r="12" spans="1:10" ht="12.75">
      <c r="A12" s="157" t="s">
        <v>199</v>
      </c>
      <c r="B12" s="158">
        <v>86</v>
      </c>
      <c r="C12" s="158">
        <v>85</v>
      </c>
      <c r="D12" s="158">
        <v>91</v>
      </c>
      <c r="E12" s="158">
        <v>91</v>
      </c>
      <c r="F12" s="158">
        <v>93</v>
      </c>
      <c r="G12" s="158">
        <v>95</v>
      </c>
      <c r="H12" s="158">
        <v>100</v>
      </c>
      <c r="I12" s="158">
        <v>103</v>
      </c>
      <c r="J12" s="158">
        <v>106</v>
      </c>
    </row>
    <row r="13" spans="1:10" ht="13.5" thickBot="1">
      <c r="A13" s="160" t="s">
        <v>201</v>
      </c>
      <c r="B13" s="161">
        <v>61</v>
      </c>
      <c r="C13" s="161">
        <v>62</v>
      </c>
      <c r="D13" s="161">
        <v>65</v>
      </c>
      <c r="E13" s="161">
        <v>61</v>
      </c>
      <c r="F13" s="161">
        <v>63</v>
      </c>
      <c r="G13" s="162">
        <v>64</v>
      </c>
      <c r="H13" s="162">
        <v>66</v>
      </c>
      <c r="I13" s="162">
        <v>65</v>
      </c>
      <c r="J13" s="162">
        <v>66</v>
      </c>
    </row>
    <row r="14" spans="1:10" ht="13.5" thickBot="1">
      <c r="A14" s="145" t="s">
        <v>76</v>
      </c>
      <c r="B14" s="163">
        <f aca="true" t="shared" si="1" ref="B14:I14">SUM(B9:B13)</f>
        <v>825</v>
      </c>
      <c r="C14" s="163">
        <f t="shared" si="1"/>
        <v>830</v>
      </c>
      <c r="D14" s="163">
        <f t="shared" si="1"/>
        <v>847</v>
      </c>
      <c r="E14" s="163">
        <f t="shared" si="1"/>
        <v>861</v>
      </c>
      <c r="F14" s="163">
        <f t="shared" si="1"/>
        <v>885</v>
      </c>
      <c r="G14" s="163">
        <f t="shared" si="1"/>
        <v>912</v>
      </c>
      <c r="H14" s="163">
        <f t="shared" si="1"/>
        <v>948</v>
      </c>
      <c r="I14" s="163">
        <f t="shared" si="1"/>
        <v>962</v>
      </c>
      <c r="J14" s="163">
        <f>SUM(J9:J13)</f>
        <v>985</v>
      </c>
    </row>
    <row r="15" spans="1:12" ht="13.5" customHeight="1">
      <c r="A15" s="2" t="s">
        <v>222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6" ht="12.75">
      <c r="A16" s="164"/>
      <c r="B16" s="165"/>
      <c r="C16" s="165"/>
      <c r="D16" s="165"/>
      <c r="E16" s="165"/>
      <c r="F16" s="165"/>
    </row>
    <row r="17" spans="1:8" ht="19.5" customHeight="1">
      <c r="A17" s="3" t="s">
        <v>223</v>
      </c>
      <c r="B17" s="20"/>
      <c r="C17" s="20"/>
      <c r="D17" s="20"/>
      <c r="E17" s="20"/>
      <c r="F17" s="20"/>
      <c r="G17" s="20"/>
      <c r="H17" s="20"/>
    </row>
    <row r="18" spans="1:6" ht="6.75" customHeight="1" thickBot="1">
      <c r="A18" s="2"/>
      <c r="B18" s="2"/>
      <c r="C18" s="2"/>
      <c r="D18" s="2"/>
      <c r="E18" s="2"/>
      <c r="F18" s="2"/>
    </row>
    <row r="19" spans="1:7" ht="13.5" customHeight="1" thickBot="1">
      <c r="A19" s="166"/>
      <c r="B19" s="334" t="s">
        <v>224</v>
      </c>
      <c r="C19" s="334"/>
      <c r="D19" s="334"/>
      <c r="E19" s="334" t="s">
        <v>225</v>
      </c>
      <c r="F19" s="334"/>
      <c r="G19" s="334"/>
    </row>
    <row r="20" spans="1:7" ht="13.5" thickBot="1">
      <c r="A20" s="132" t="s">
        <v>226</v>
      </c>
      <c r="B20" s="174" t="s">
        <v>227</v>
      </c>
      <c r="C20" s="174" t="s">
        <v>228</v>
      </c>
      <c r="D20" s="174" t="s">
        <v>230</v>
      </c>
      <c r="E20" s="174" t="s">
        <v>227</v>
      </c>
      <c r="F20" s="174" t="s">
        <v>228</v>
      </c>
      <c r="G20" s="174" t="s">
        <v>230</v>
      </c>
    </row>
    <row r="21" spans="1:7" ht="12.75">
      <c r="A21" s="167" t="s">
        <v>220</v>
      </c>
      <c r="B21" s="168">
        <v>69.04</v>
      </c>
      <c r="C21" s="168">
        <v>69.06</v>
      </c>
      <c r="D21" s="168">
        <v>69.69</v>
      </c>
      <c r="E21" s="168">
        <v>49.12</v>
      </c>
      <c r="F21" s="168">
        <v>48.01</v>
      </c>
      <c r="G21" s="168">
        <v>47.63</v>
      </c>
    </row>
    <row r="22" spans="1:7" ht="12.75">
      <c r="A22" s="157" t="s">
        <v>221</v>
      </c>
      <c r="B22" s="169">
        <v>13.2</v>
      </c>
      <c r="C22" s="169">
        <v>13.41</v>
      </c>
      <c r="D22" s="169">
        <v>13.33</v>
      </c>
      <c r="E22" s="169">
        <v>17.37</v>
      </c>
      <c r="F22" s="169">
        <v>17.56</v>
      </c>
      <c r="G22" s="169">
        <v>17.65</v>
      </c>
    </row>
    <row r="23" spans="1:7" ht="12.75">
      <c r="A23" s="157" t="s">
        <v>201</v>
      </c>
      <c r="B23" s="169">
        <v>5.09</v>
      </c>
      <c r="C23" s="169">
        <v>5.03</v>
      </c>
      <c r="D23" s="169">
        <v>4.85</v>
      </c>
      <c r="E23" s="169">
        <v>7.93</v>
      </c>
      <c r="F23" s="169">
        <v>8.39</v>
      </c>
      <c r="G23" s="169">
        <v>8.49</v>
      </c>
    </row>
    <row r="24" spans="1:7" ht="12.75">
      <c r="A24" s="157" t="s">
        <v>199</v>
      </c>
      <c r="B24" s="169">
        <v>6.57</v>
      </c>
      <c r="C24" s="169">
        <v>6.49</v>
      </c>
      <c r="D24" s="169">
        <v>6.36</v>
      </c>
      <c r="E24" s="169">
        <v>11.76</v>
      </c>
      <c r="F24" s="169">
        <v>11.7</v>
      </c>
      <c r="G24" s="169">
        <v>11.61</v>
      </c>
    </row>
    <row r="25" spans="1:7" ht="13.5" thickBot="1">
      <c r="A25" s="151" t="s">
        <v>198</v>
      </c>
      <c r="B25" s="170">
        <v>6.1</v>
      </c>
      <c r="C25" s="170">
        <v>6.01</v>
      </c>
      <c r="D25" s="170">
        <v>5.78</v>
      </c>
      <c r="E25" s="170">
        <v>13.82</v>
      </c>
      <c r="F25" s="170">
        <v>14.34</v>
      </c>
      <c r="G25" s="170">
        <v>14.62</v>
      </c>
    </row>
    <row r="26" spans="1:7" ht="13.5" thickBot="1">
      <c r="A26" s="155" t="s">
        <v>76</v>
      </c>
      <c r="B26" s="171">
        <f aca="true" t="shared" si="2" ref="B26:G26">SUM(B21:B25)</f>
        <v>100</v>
      </c>
      <c r="C26" s="171">
        <f t="shared" si="2"/>
        <v>100</v>
      </c>
      <c r="D26" s="171">
        <f t="shared" si="2"/>
        <v>100.00999999999999</v>
      </c>
      <c r="E26" s="171">
        <f t="shared" si="2"/>
        <v>100</v>
      </c>
      <c r="F26" s="171">
        <f t="shared" si="2"/>
        <v>100</v>
      </c>
      <c r="G26" s="171">
        <f t="shared" si="2"/>
        <v>100</v>
      </c>
    </row>
    <row r="27" spans="1:6" ht="13.5" customHeight="1">
      <c r="A27" s="2" t="s">
        <v>222</v>
      </c>
      <c r="B27" s="2"/>
      <c r="C27" s="2"/>
      <c r="D27" s="2"/>
      <c r="E27" s="2"/>
      <c r="F27" s="2"/>
    </row>
    <row r="29" spans="1:8" ht="19.5" customHeight="1">
      <c r="A29" s="3" t="s">
        <v>229</v>
      </c>
      <c r="B29" s="3"/>
      <c r="C29" s="3"/>
      <c r="D29" s="3"/>
      <c r="E29" s="3"/>
      <c r="F29" s="3"/>
      <c r="G29" s="172"/>
      <c r="H29" s="3"/>
    </row>
    <row r="30" spans="1:6" ht="6.75" customHeight="1" thickBot="1">
      <c r="A30" s="2"/>
      <c r="B30" s="2"/>
      <c r="C30" s="2"/>
      <c r="D30" s="2"/>
      <c r="E30" s="2"/>
      <c r="F30" s="2"/>
    </row>
    <row r="31" spans="1:7" ht="13.5" customHeight="1" thickBot="1">
      <c r="A31" s="166"/>
      <c r="B31" s="334" t="s">
        <v>224</v>
      </c>
      <c r="C31" s="334"/>
      <c r="D31" s="155"/>
      <c r="E31" s="334" t="s">
        <v>225</v>
      </c>
      <c r="F31" s="334"/>
      <c r="G31" s="155"/>
    </row>
    <row r="32" spans="1:7" ht="13.5" thickBot="1">
      <c r="A32" s="132" t="s">
        <v>226</v>
      </c>
      <c r="B32" s="174" t="s">
        <v>227</v>
      </c>
      <c r="C32" s="174" t="s">
        <v>228</v>
      </c>
      <c r="D32" s="174" t="s">
        <v>230</v>
      </c>
      <c r="E32" s="174" t="s">
        <v>227</v>
      </c>
      <c r="F32" s="174" t="s">
        <v>228</v>
      </c>
      <c r="G32" s="174" t="s">
        <v>230</v>
      </c>
    </row>
    <row r="33" spans="1:7" ht="12.75">
      <c r="A33" s="167" t="s">
        <v>220</v>
      </c>
      <c r="B33" s="168">
        <v>79.98</v>
      </c>
      <c r="C33" s="168">
        <v>79.37</v>
      </c>
      <c r="D33" s="168">
        <v>78.03</v>
      </c>
      <c r="E33" s="168">
        <v>56.07</v>
      </c>
      <c r="F33" s="168">
        <v>54.55</v>
      </c>
      <c r="G33" s="168">
        <v>53.32</v>
      </c>
    </row>
    <row r="34" spans="1:7" ht="12.75">
      <c r="A34" s="157" t="s">
        <v>221</v>
      </c>
      <c r="B34" s="169">
        <v>8.97</v>
      </c>
      <c r="C34" s="169">
        <v>9.53</v>
      </c>
      <c r="D34" s="169">
        <v>10.77</v>
      </c>
      <c r="E34" s="169">
        <v>15.84</v>
      </c>
      <c r="F34" s="169">
        <v>16.29</v>
      </c>
      <c r="G34" s="169">
        <v>16.66</v>
      </c>
    </row>
    <row r="35" spans="1:7" ht="12.75">
      <c r="A35" s="157" t="s">
        <v>201</v>
      </c>
      <c r="B35" s="169">
        <v>2.98</v>
      </c>
      <c r="C35" s="169">
        <v>2.99</v>
      </c>
      <c r="D35" s="169">
        <v>2.98</v>
      </c>
      <c r="E35" s="169">
        <v>6.41</v>
      </c>
      <c r="F35" s="169">
        <v>6.68</v>
      </c>
      <c r="G35" s="169">
        <v>6.77</v>
      </c>
    </row>
    <row r="36" spans="1:7" ht="12.75">
      <c r="A36" s="157" t="s">
        <v>199</v>
      </c>
      <c r="B36" s="169">
        <v>4.12</v>
      </c>
      <c r="C36" s="169">
        <v>4.24</v>
      </c>
      <c r="D36" s="169">
        <v>4.35</v>
      </c>
      <c r="E36" s="169">
        <v>8.58</v>
      </c>
      <c r="F36" s="169">
        <v>8.88</v>
      </c>
      <c r="G36" s="169">
        <v>8.83</v>
      </c>
    </row>
    <row r="37" spans="1:7" ht="13.5" thickBot="1">
      <c r="A37" s="151" t="s">
        <v>198</v>
      </c>
      <c r="B37" s="170">
        <v>3.95</v>
      </c>
      <c r="C37" s="170">
        <v>3.87</v>
      </c>
      <c r="D37" s="170">
        <v>3.87</v>
      </c>
      <c r="E37" s="170">
        <v>13.1</v>
      </c>
      <c r="F37" s="170">
        <v>13.6</v>
      </c>
      <c r="G37" s="170">
        <v>14.42</v>
      </c>
    </row>
    <row r="38" spans="1:7" ht="13.5" thickBot="1">
      <c r="A38" s="155" t="s">
        <v>76</v>
      </c>
      <c r="B38" s="171">
        <f aca="true" t="shared" si="3" ref="B38:G38">SUM(B33:B37)</f>
        <v>100.00000000000001</v>
      </c>
      <c r="C38" s="171">
        <f t="shared" si="3"/>
        <v>100</v>
      </c>
      <c r="D38" s="171">
        <f t="shared" si="3"/>
        <v>100</v>
      </c>
      <c r="E38" s="171">
        <f t="shared" si="3"/>
        <v>99.99999999999999</v>
      </c>
      <c r="F38" s="171">
        <f t="shared" si="3"/>
        <v>100</v>
      </c>
      <c r="G38" s="171">
        <f t="shared" si="3"/>
        <v>100</v>
      </c>
    </row>
    <row r="39" spans="1:6" ht="13.5" customHeight="1">
      <c r="A39" s="2" t="s">
        <v>222</v>
      </c>
      <c r="B39" s="2"/>
      <c r="C39" s="2"/>
      <c r="D39" s="2"/>
      <c r="E39" s="2"/>
      <c r="F39" s="2"/>
    </row>
  </sheetData>
  <sheetProtection/>
  <mergeCells count="6">
    <mergeCell ref="B31:C31"/>
    <mergeCell ref="E31:F31"/>
    <mergeCell ref="A8:J8"/>
    <mergeCell ref="A4:J4"/>
    <mergeCell ref="B19:D19"/>
    <mergeCell ref="E19:G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Y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1" width="12.7109375" style="0" customWidth="1"/>
    <col min="23" max="24" width="12.7109375" style="0" customWidth="1"/>
  </cols>
  <sheetData>
    <row r="1" spans="1:24" s="175" customFormat="1" ht="19.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</row>
    <row r="3" spans="1:17" s="175" customFormat="1" ht="6.75" customHeight="1" thickBot="1">
      <c r="A3" s="2"/>
      <c r="B3" s="2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Q3" s="1"/>
    </row>
    <row r="4" spans="1:25" s="175" customFormat="1" ht="13.5" customHeight="1" thickBot="1">
      <c r="A4" s="335" t="s">
        <v>232</v>
      </c>
      <c r="B4" s="334" t="s">
        <v>233</v>
      </c>
      <c r="C4" s="334"/>
      <c r="D4" s="334"/>
      <c r="E4" s="334"/>
      <c r="F4" s="334"/>
      <c r="G4" s="334"/>
      <c r="H4" s="334" t="s">
        <v>207</v>
      </c>
      <c r="I4" s="334"/>
      <c r="J4" s="334"/>
      <c r="K4" s="334"/>
      <c r="L4" s="334"/>
      <c r="M4" s="334"/>
      <c r="N4" s="334" t="s">
        <v>234</v>
      </c>
      <c r="O4" s="334"/>
      <c r="P4" s="334"/>
      <c r="Q4" s="334"/>
      <c r="R4" s="334"/>
      <c r="S4" s="334"/>
      <c r="T4" s="334" t="s">
        <v>207</v>
      </c>
      <c r="U4" s="334"/>
      <c r="V4" s="334"/>
      <c r="W4" s="334"/>
      <c r="X4" s="334"/>
      <c r="Y4" s="334"/>
    </row>
    <row r="5" spans="1:25" s="175" customFormat="1" ht="13.5" customHeight="1" thickBot="1">
      <c r="A5" s="336"/>
      <c r="B5" s="176">
        <v>2008</v>
      </c>
      <c r="C5" s="176">
        <v>2009</v>
      </c>
      <c r="D5" s="176">
        <v>2010</v>
      </c>
      <c r="E5" s="176">
        <v>2011</v>
      </c>
      <c r="F5" s="176">
        <v>2012</v>
      </c>
      <c r="G5" s="176">
        <v>2013</v>
      </c>
      <c r="H5" s="176">
        <v>2008</v>
      </c>
      <c r="I5" s="176">
        <v>2009</v>
      </c>
      <c r="J5" s="176">
        <v>2010</v>
      </c>
      <c r="K5" s="176">
        <v>2011</v>
      </c>
      <c r="L5" s="176">
        <v>2012</v>
      </c>
      <c r="M5" s="176">
        <v>2013</v>
      </c>
      <c r="N5" s="176">
        <v>2008</v>
      </c>
      <c r="O5" s="176">
        <v>2009</v>
      </c>
      <c r="P5" s="176">
        <v>2010</v>
      </c>
      <c r="Q5" s="176">
        <v>2011</v>
      </c>
      <c r="R5" s="176">
        <v>2012</v>
      </c>
      <c r="S5" s="176">
        <v>2013</v>
      </c>
      <c r="T5" s="184">
        <v>2008</v>
      </c>
      <c r="U5" s="184">
        <v>2009</v>
      </c>
      <c r="V5" s="184">
        <v>2010</v>
      </c>
      <c r="W5" s="184">
        <v>2011</v>
      </c>
      <c r="X5" s="184">
        <v>2012</v>
      </c>
      <c r="Y5" s="184">
        <v>2013</v>
      </c>
    </row>
    <row r="6" spans="1:25" s="175" customFormat="1" ht="15.75" customHeight="1">
      <c r="A6" s="167" t="s">
        <v>235</v>
      </c>
      <c r="B6" s="177">
        <v>7119</v>
      </c>
      <c r="C6" s="177">
        <v>8573</v>
      </c>
      <c r="D6" s="177">
        <v>14869</v>
      </c>
      <c r="E6" s="177">
        <v>22780</v>
      </c>
      <c r="F6" s="177">
        <v>26094</v>
      </c>
      <c r="G6" s="177">
        <v>34704</v>
      </c>
      <c r="H6" s="168">
        <f aca="true" t="shared" si="0" ref="H6:I13">B6*100/B$14</f>
        <v>3.185348916292306</v>
      </c>
      <c r="I6" s="168">
        <f t="shared" si="0"/>
        <v>3.0453300558055934</v>
      </c>
      <c r="J6" s="168">
        <v>4.17</v>
      </c>
      <c r="K6" s="168">
        <f aca="true" t="shared" si="1" ref="K6:L13">E6*100/E$14</f>
        <v>5.67515115882202</v>
      </c>
      <c r="L6" s="168">
        <f t="shared" si="1"/>
        <v>6.0474871664136645</v>
      </c>
      <c r="M6" s="168">
        <f>G6*100/G$14</f>
        <v>7.454648952280709</v>
      </c>
      <c r="N6" s="177">
        <v>18</v>
      </c>
      <c r="O6" s="177">
        <v>21</v>
      </c>
      <c r="P6" s="177">
        <v>36</v>
      </c>
      <c r="Q6" s="177">
        <v>54</v>
      </c>
      <c r="R6" s="177">
        <v>61</v>
      </c>
      <c r="S6" s="177">
        <v>74</v>
      </c>
      <c r="T6" s="168">
        <f aca="true" t="shared" si="2" ref="T6:X13">N6*100/N$14</f>
        <v>0.042763470493205356</v>
      </c>
      <c r="U6" s="168">
        <f t="shared" si="2"/>
        <v>0.0441324815063887</v>
      </c>
      <c r="V6" s="168">
        <f t="shared" si="2"/>
        <v>0.061703002879473466</v>
      </c>
      <c r="W6" s="168">
        <f t="shared" si="2"/>
        <v>0.08151435558373336</v>
      </c>
      <c r="X6" s="168">
        <f t="shared" si="2"/>
        <v>0.08298642287704405</v>
      </c>
      <c r="Y6" s="185">
        <f>S6*100/S$14</f>
        <v>0.09275856449853968</v>
      </c>
    </row>
    <row r="7" spans="1:25" s="175" customFormat="1" ht="15.75" customHeight="1">
      <c r="A7" s="159" t="s">
        <v>236</v>
      </c>
      <c r="B7" s="158">
        <v>121654</v>
      </c>
      <c r="C7" s="158">
        <v>162515</v>
      </c>
      <c r="D7" s="158">
        <v>211484</v>
      </c>
      <c r="E7" s="158">
        <v>234222</v>
      </c>
      <c r="F7" s="158">
        <v>243949</v>
      </c>
      <c r="G7" s="158">
        <v>251618</v>
      </c>
      <c r="H7" s="169">
        <f t="shared" si="0"/>
        <v>54.433268304905766</v>
      </c>
      <c r="I7" s="169">
        <f t="shared" si="0"/>
        <v>57.72912796211898</v>
      </c>
      <c r="J7" s="169">
        <v>59.32</v>
      </c>
      <c r="K7" s="169">
        <f t="shared" si="1"/>
        <v>58.35141592280997</v>
      </c>
      <c r="L7" s="169">
        <f t="shared" si="1"/>
        <v>56.53707544874098</v>
      </c>
      <c r="M7" s="169">
        <f aca="true" t="shared" si="3" ref="M7:M14">G7*100/G$14</f>
        <v>54.0492121967199</v>
      </c>
      <c r="N7" s="158">
        <v>1672</v>
      </c>
      <c r="O7" s="158">
        <v>2264</v>
      </c>
      <c r="P7" s="158">
        <v>2828</v>
      </c>
      <c r="Q7" s="158">
        <v>3115</v>
      </c>
      <c r="R7" s="158">
        <v>3262</v>
      </c>
      <c r="S7" s="158">
        <v>3417</v>
      </c>
      <c r="T7" s="169">
        <f t="shared" si="2"/>
        <v>3.9722512591466312</v>
      </c>
      <c r="U7" s="169">
        <f t="shared" si="2"/>
        <v>4.757901815736382</v>
      </c>
      <c r="V7" s="169">
        <f t="shared" si="2"/>
        <v>4.847113670643083</v>
      </c>
      <c r="W7" s="169">
        <f t="shared" si="2"/>
        <v>4.702170697098693</v>
      </c>
      <c r="X7" s="169">
        <f t="shared" si="2"/>
        <v>4.437732974178979</v>
      </c>
      <c r="Y7" s="186">
        <f aca="true" t="shared" si="4" ref="Y7:Y14">S7*100/S$14</f>
        <v>4.283189390425812</v>
      </c>
    </row>
    <row r="8" spans="1:25" s="175" customFormat="1" ht="15.75" customHeight="1">
      <c r="A8" s="159" t="s">
        <v>237</v>
      </c>
      <c r="B8" s="158">
        <v>69543</v>
      </c>
      <c r="C8" s="158">
        <v>79625</v>
      </c>
      <c r="D8" s="158">
        <v>87899</v>
      </c>
      <c r="E8" s="158">
        <v>92404</v>
      </c>
      <c r="F8" s="158">
        <v>100826</v>
      </c>
      <c r="G8" s="158">
        <v>109734</v>
      </c>
      <c r="H8" s="169">
        <f t="shared" si="0"/>
        <v>31.116550033110805</v>
      </c>
      <c r="I8" s="169">
        <f t="shared" si="0"/>
        <v>28.284661809578953</v>
      </c>
      <c r="J8" s="169">
        <v>24.65</v>
      </c>
      <c r="K8" s="169">
        <f t="shared" si="1"/>
        <v>23.020485850737046</v>
      </c>
      <c r="L8" s="169">
        <f t="shared" si="1"/>
        <v>23.367208593577992</v>
      </c>
      <c r="M8" s="169">
        <f t="shared" si="3"/>
        <v>23.571589676393828</v>
      </c>
      <c r="N8" s="158">
        <v>3330</v>
      </c>
      <c r="O8" s="158">
        <v>3787</v>
      </c>
      <c r="P8" s="158">
        <v>4194</v>
      </c>
      <c r="Q8" s="158">
        <v>4428</v>
      </c>
      <c r="R8" s="158">
        <v>4774</v>
      </c>
      <c r="S8" s="158">
        <v>5112</v>
      </c>
      <c r="T8" s="169">
        <f t="shared" si="2"/>
        <v>7.911242041242992</v>
      </c>
      <c r="U8" s="169">
        <f t="shared" si="2"/>
        <v>7.958557498318763</v>
      </c>
      <c r="V8" s="169">
        <f t="shared" si="2"/>
        <v>7.188399835458659</v>
      </c>
      <c r="W8" s="169">
        <f t="shared" si="2"/>
        <v>6.684177157866135</v>
      </c>
      <c r="X8" s="169">
        <f t="shared" si="2"/>
        <v>6.494707915000136</v>
      </c>
      <c r="Y8" s="186">
        <f t="shared" si="4"/>
        <v>6.407861915088309</v>
      </c>
    </row>
    <row r="9" spans="1:25" s="175" customFormat="1" ht="15.75" customHeight="1">
      <c r="A9" s="159" t="s">
        <v>238</v>
      </c>
      <c r="B9" s="158">
        <v>18234</v>
      </c>
      <c r="C9" s="158">
        <v>23164</v>
      </c>
      <c r="D9" s="158">
        <v>32914</v>
      </c>
      <c r="E9" s="158">
        <v>41193</v>
      </c>
      <c r="F9" s="158">
        <v>48672</v>
      </c>
      <c r="G9" s="158">
        <v>56435</v>
      </c>
      <c r="H9" s="169">
        <f t="shared" si="0"/>
        <v>8.158681295079914</v>
      </c>
      <c r="I9" s="169">
        <f t="shared" si="0"/>
        <v>8.228394425834686</v>
      </c>
      <c r="J9" s="169">
        <v>9.23</v>
      </c>
      <c r="K9" s="169">
        <f t="shared" si="1"/>
        <v>10.262357404976097</v>
      </c>
      <c r="L9" s="169">
        <f t="shared" si="1"/>
        <v>11.280114024821257</v>
      </c>
      <c r="M9" s="169">
        <f t="shared" si="3"/>
        <v>12.122611618890094</v>
      </c>
      <c r="N9" s="158">
        <v>3585</v>
      </c>
      <c r="O9" s="158">
        <v>4493</v>
      </c>
      <c r="P9" s="158">
        <v>6340</v>
      </c>
      <c r="Q9" s="158">
        <v>8033</v>
      </c>
      <c r="R9" s="158">
        <v>9570</v>
      </c>
      <c r="S9" s="158">
        <v>11191</v>
      </c>
      <c r="T9" s="169">
        <f t="shared" si="2"/>
        <v>8.517057873230067</v>
      </c>
      <c r="U9" s="169">
        <f t="shared" si="2"/>
        <v>9.442249495628783</v>
      </c>
      <c r="V9" s="169">
        <f t="shared" si="2"/>
        <v>10.86658439599616</v>
      </c>
      <c r="W9" s="169">
        <f t="shared" si="2"/>
        <v>12.126015155632038</v>
      </c>
      <c r="X9" s="169">
        <f t="shared" si="2"/>
        <v>13.019345359562484</v>
      </c>
      <c r="Y9" s="186">
        <f t="shared" si="4"/>
        <v>14.02785263923186</v>
      </c>
    </row>
    <row r="10" spans="1:25" s="175" customFormat="1" ht="15.75" customHeight="1">
      <c r="A10" s="157" t="s">
        <v>239</v>
      </c>
      <c r="B10" s="158">
        <v>2569</v>
      </c>
      <c r="C10" s="158">
        <v>2891</v>
      </c>
      <c r="D10" s="158">
        <v>3797</v>
      </c>
      <c r="E10" s="158">
        <v>4489</v>
      </c>
      <c r="F10" s="158">
        <v>5066</v>
      </c>
      <c r="G10" s="158">
        <v>5674</v>
      </c>
      <c r="H10" s="169">
        <f t="shared" si="0"/>
        <v>1.149481860648256</v>
      </c>
      <c r="I10" s="169">
        <f t="shared" si="0"/>
        <v>1.0269507980093282</v>
      </c>
      <c r="J10" s="169">
        <v>1.06</v>
      </c>
      <c r="K10" s="169">
        <f t="shared" si="1"/>
        <v>1.1183386107090452</v>
      </c>
      <c r="L10" s="169">
        <f t="shared" si="1"/>
        <v>1.174084846518419</v>
      </c>
      <c r="M10" s="169">
        <f t="shared" si="3"/>
        <v>1.2188127638093806</v>
      </c>
      <c r="N10" s="158">
        <v>1796</v>
      </c>
      <c r="O10" s="158">
        <v>2021</v>
      </c>
      <c r="P10" s="158">
        <v>2639</v>
      </c>
      <c r="Q10" s="158">
        <v>3111</v>
      </c>
      <c r="R10" s="158">
        <v>3492</v>
      </c>
      <c r="S10" s="158">
        <v>3899</v>
      </c>
      <c r="T10" s="169">
        <f t="shared" si="2"/>
        <v>4.266844055877601</v>
      </c>
      <c r="U10" s="169">
        <f t="shared" si="2"/>
        <v>4.247225958305313</v>
      </c>
      <c r="V10" s="169">
        <f t="shared" si="2"/>
        <v>4.523172905525847</v>
      </c>
      <c r="W10" s="169">
        <f t="shared" si="2"/>
        <v>4.696132596685083</v>
      </c>
      <c r="X10" s="169">
        <f t="shared" si="2"/>
        <v>4.750632601420293</v>
      </c>
      <c r="Y10" s="186">
        <f t="shared" si="4"/>
        <v>4.887373553781165</v>
      </c>
    </row>
    <row r="11" spans="1:25" s="175" customFormat="1" ht="15.75" customHeight="1">
      <c r="A11" s="157" t="s">
        <v>240</v>
      </c>
      <c r="B11" s="158">
        <v>3110</v>
      </c>
      <c r="C11" s="158">
        <v>3387</v>
      </c>
      <c r="D11" s="158">
        <v>3939</v>
      </c>
      <c r="E11" s="158">
        <v>4487</v>
      </c>
      <c r="F11" s="158">
        <v>4876</v>
      </c>
      <c r="G11" s="158">
        <v>5209</v>
      </c>
      <c r="H11" s="169">
        <f t="shared" si="0"/>
        <v>1.391548690780878</v>
      </c>
      <c r="I11" s="169">
        <f t="shared" si="0"/>
        <v>1.2031415955923883</v>
      </c>
      <c r="J11" s="169">
        <v>1.1</v>
      </c>
      <c r="K11" s="169">
        <f t="shared" si="1"/>
        <v>1.117840353364109</v>
      </c>
      <c r="L11" s="169">
        <f t="shared" si="1"/>
        <v>1.1300508708298087</v>
      </c>
      <c r="M11" s="169">
        <f t="shared" si="3"/>
        <v>1.1189276853512626</v>
      </c>
      <c r="N11" s="158">
        <v>6875</v>
      </c>
      <c r="O11" s="158">
        <v>7554</v>
      </c>
      <c r="P11" s="158">
        <v>8700</v>
      </c>
      <c r="Q11" s="158">
        <v>9721</v>
      </c>
      <c r="R11" s="158">
        <v>10599</v>
      </c>
      <c r="S11" s="158">
        <v>11180</v>
      </c>
      <c r="T11" s="169">
        <f t="shared" si="2"/>
        <v>16.333269980043713</v>
      </c>
      <c r="U11" s="169">
        <f t="shared" si="2"/>
        <v>15.875084061869536</v>
      </c>
      <c r="V11" s="169">
        <f t="shared" si="2"/>
        <v>14.911559029206089</v>
      </c>
      <c r="W11" s="169">
        <f t="shared" si="2"/>
        <v>14.674093530175407</v>
      </c>
      <c r="X11" s="169">
        <f t="shared" si="2"/>
        <v>14.419231083176884</v>
      </c>
      <c r="Y11" s="186">
        <f t="shared" si="4"/>
        <v>14.014064203968562</v>
      </c>
    </row>
    <row r="12" spans="1:25" s="175" customFormat="1" ht="15.75" customHeight="1">
      <c r="A12" s="157" t="s">
        <v>241</v>
      </c>
      <c r="B12" s="158">
        <v>601</v>
      </c>
      <c r="C12" s="158">
        <v>652</v>
      </c>
      <c r="D12" s="158">
        <v>797</v>
      </c>
      <c r="E12" s="158">
        <v>911</v>
      </c>
      <c r="F12" s="158">
        <v>975</v>
      </c>
      <c r="G12" s="158">
        <v>1036</v>
      </c>
      <c r="H12" s="169">
        <f t="shared" si="0"/>
        <v>0.2689134286685877</v>
      </c>
      <c r="I12" s="169">
        <f t="shared" si="0"/>
        <v>0.2316056452099903</v>
      </c>
      <c r="J12" s="169">
        <v>0.22</v>
      </c>
      <c r="K12" s="169">
        <f t="shared" si="1"/>
        <v>0.2269562206183872</v>
      </c>
      <c r="L12" s="169">
        <f t="shared" si="1"/>
        <v>0.2259638226126053</v>
      </c>
      <c r="M12" s="169">
        <f t="shared" si="3"/>
        <v>0.2225396586722803</v>
      </c>
      <c r="N12" s="158">
        <v>4207</v>
      </c>
      <c r="O12" s="158">
        <v>4593</v>
      </c>
      <c r="P12" s="158">
        <v>5555</v>
      </c>
      <c r="Q12" s="158">
        <v>6418</v>
      </c>
      <c r="R12" s="158">
        <v>6850</v>
      </c>
      <c r="S12" s="158">
        <v>7244</v>
      </c>
      <c r="T12" s="169">
        <f t="shared" si="2"/>
        <v>9.994773353606385</v>
      </c>
      <c r="U12" s="169">
        <f t="shared" si="2"/>
        <v>9.65240416946873</v>
      </c>
      <c r="V12" s="169">
        <f t="shared" si="2"/>
        <v>9.521116138763198</v>
      </c>
      <c r="W12" s="169">
        <f t="shared" si="2"/>
        <v>9.68813211363705</v>
      </c>
      <c r="X12" s="169">
        <f t="shared" si="2"/>
        <v>9.31896715914347</v>
      </c>
      <c r="Y12" s="186">
        <f t="shared" si="4"/>
        <v>9.080311367938128</v>
      </c>
    </row>
    <row r="13" spans="1:25" s="175" customFormat="1" ht="15.75" customHeight="1" thickBot="1">
      <c r="A13" s="178" t="s">
        <v>242</v>
      </c>
      <c r="B13" s="162">
        <v>662</v>
      </c>
      <c r="C13" s="162">
        <v>706</v>
      </c>
      <c r="D13" s="162">
        <v>833</v>
      </c>
      <c r="E13" s="162">
        <v>913</v>
      </c>
      <c r="F13" s="162">
        <v>1027</v>
      </c>
      <c r="G13" s="162">
        <v>1125</v>
      </c>
      <c r="H13" s="179">
        <f t="shared" si="0"/>
        <v>0.29620747051348595</v>
      </c>
      <c r="I13" s="179">
        <f t="shared" si="0"/>
        <v>0.25078770785008153</v>
      </c>
      <c r="J13" s="179">
        <v>0.23</v>
      </c>
      <c r="K13" s="179">
        <f t="shared" si="1"/>
        <v>0.22745447796332327</v>
      </c>
      <c r="L13" s="179">
        <f t="shared" si="1"/>
        <v>0.2380152264852776</v>
      </c>
      <c r="M13" s="179">
        <f t="shared" si="3"/>
        <v>0.24165744788254373</v>
      </c>
      <c r="N13" s="162">
        <v>20609</v>
      </c>
      <c r="O13" s="162">
        <v>22851</v>
      </c>
      <c r="P13" s="162">
        <v>28052</v>
      </c>
      <c r="Q13" s="162">
        <v>31366</v>
      </c>
      <c r="R13" s="162">
        <v>34898</v>
      </c>
      <c r="S13" s="162">
        <v>37660</v>
      </c>
      <c r="T13" s="179">
        <f t="shared" si="2"/>
        <v>48.961797966359406</v>
      </c>
      <c r="U13" s="179">
        <f t="shared" si="2"/>
        <v>48.02244451916611</v>
      </c>
      <c r="V13" s="179">
        <f t="shared" si="2"/>
        <v>48.08035102152749</v>
      </c>
      <c r="W13" s="179">
        <f t="shared" si="2"/>
        <v>47.34776439332186</v>
      </c>
      <c r="X13" s="179">
        <f t="shared" si="2"/>
        <v>47.47639648464071</v>
      </c>
      <c r="Y13" s="187">
        <f t="shared" si="4"/>
        <v>47.206588365067624</v>
      </c>
    </row>
    <row r="14" spans="1:25" s="175" customFormat="1" ht="15.75" customHeight="1" thickBot="1">
      <c r="A14" s="155" t="s">
        <v>76</v>
      </c>
      <c r="B14" s="163">
        <f aca="true" t="shared" si="5" ref="B14:V14">SUM(B6:B13)</f>
        <v>223492</v>
      </c>
      <c r="C14" s="163">
        <f t="shared" si="5"/>
        <v>281513</v>
      </c>
      <c r="D14" s="163">
        <f t="shared" si="5"/>
        <v>356532</v>
      </c>
      <c r="E14" s="163">
        <f>SUM(E6:E13)</f>
        <v>401399</v>
      </c>
      <c r="F14" s="163">
        <f>SUM(F6:F13)</f>
        <v>431485</v>
      </c>
      <c r="G14" s="163">
        <f>SUM(G6:G13)</f>
        <v>465535</v>
      </c>
      <c r="H14" s="171">
        <f t="shared" si="5"/>
        <v>99.99999999999999</v>
      </c>
      <c r="I14" s="171">
        <f t="shared" si="5"/>
        <v>99.99999999999999</v>
      </c>
      <c r="J14" s="171">
        <f t="shared" si="5"/>
        <v>99.98</v>
      </c>
      <c r="K14" s="171">
        <f>SUM(K6:K13)</f>
        <v>100.00000000000001</v>
      </c>
      <c r="L14" s="171">
        <f>SUM(L6:L13)</f>
        <v>100</v>
      </c>
      <c r="M14" s="183">
        <f t="shared" si="3"/>
        <v>100</v>
      </c>
      <c r="N14" s="163">
        <f t="shared" si="5"/>
        <v>42092</v>
      </c>
      <c r="O14" s="163">
        <f t="shared" si="5"/>
        <v>47584</v>
      </c>
      <c r="P14" s="163">
        <f t="shared" si="5"/>
        <v>58344</v>
      </c>
      <c r="Q14" s="163">
        <f>SUM(Q6:Q13)</f>
        <v>66246</v>
      </c>
      <c r="R14" s="163">
        <f>SUM(R6:R13)</f>
        <v>73506</v>
      </c>
      <c r="S14" s="163">
        <f>SUM(S6:S13)</f>
        <v>79777</v>
      </c>
      <c r="T14" s="171">
        <f t="shared" si="5"/>
        <v>100</v>
      </c>
      <c r="U14" s="171">
        <f t="shared" si="5"/>
        <v>100</v>
      </c>
      <c r="V14" s="171">
        <f t="shared" si="5"/>
        <v>100</v>
      </c>
      <c r="W14" s="171">
        <f>SUM(W6:W13)</f>
        <v>100</v>
      </c>
      <c r="X14" s="171">
        <f>SUM(X6:X13)</f>
        <v>100</v>
      </c>
      <c r="Y14" s="188">
        <f t="shared" si="4"/>
        <v>100</v>
      </c>
    </row>
    <row r="15" spans="1:17" s="175" customFormat="1" ht="13.5" customHeight="1">
      <c r="A15" s="2" t="s">
        <v>222</v>
      </c>
      <c r="B15" s="2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Q15" s="1"/>
    </row>
    <row r="16" ht="12.75">
      <c r="D16" s="180"/>
    </row>
  </sheetData>
  <sheetProtection/>
  <mergeCells count="5">
    <mergeCell ref="A4:A5"/>
    <mergeCell ref="B4:G4"/>
    <mergeCell ref="H4:M4"/>
    <mergeCell ref="N4:S4"/>
    <mergeCell ref="T4:Y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12" max="12" width="9.140625" style="0" customWidth="1"/>
  </cols>
  <sheetData>
    <row r="1" spans="1:13" s="175" customFormat="1" ht="19.5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75" customFormat="1" ht="6.75" customHeight="1" thickBot="1"/>
    <row r="3" spans="2:21" s="175" customFormat="1" ht="13.5" customHeight="1" thickBot="1">
      <c r="B3" s="254" t="s">
        <v>206</v>
      </c>
      <c r="C3" s="254"/>
      <c r="D3" s="254"/>
      <c r="E3" s="254"/>
      <c r="F3" s="254"/>
      <c r="G3" s="254"/>
      <c r="H3" s="254"/>
      <c r="I3" s="254"/>
      <c r="J3" s="254"/>
      <c r="K3" s="132"/>
      <c r="L3" s="254" t="s">
        <v>244</v>
      </c>
      <c r="M3" s="254"/>
      <c r="N3" s="254"/>
      <c r="O3" s="254"/>
      <c r="P3" s="254"/>
      <c r="Q3" s="254"/>
      <c r="R3" s="254"/>
      <c r="S3" s="254"/>
      <c r="T3" s="254"/>
      <c r="U3" s="254"/>
    </row>
    <row r="4" spans="1:21" s="175" customFormat="1" ht="13.5" thickBot="1">
      <c r="A4" s="189" t="s">
        <v>245</v>
      </c>
      <c r="B4" s="190">
        <v>2004</v>
      </c>
      <c r="C4" s="190">
        <v>2005</v>
      </c>
      <c r="D4" s="190">
        <v>2006</v>
      </c>
      <c r="E4" s="190">
        <v>2007</v>
      </c>
      <c r="F4" s="190">
        <v>2008</v>
      </c>
      <c r="G4" s="190">
        <v>2009</v>
      </c>
      <c r="H4" s="190">
        <v>2010</v>
      </c>
      <c r="I4" s="190">
        <v>2011</v>
      </c>
      <c r="J4" s="190">
        <v>2012</v>
      </c>
      <c r="K4" s="190">
        <v>2013</v>
      </c>
      <c r="L4" s="190">
        <v>2004</v>
      </c>
      <c r="M4" s="190">
        <v>2005</v>
      </c>
      <c r="N4" s="190">
        <v>2006</v>
      </c>
      <c r="O4" s="190">
        <v>2007</v>
      </c>
      <c r="P4" s="190">
        <v>2008</v>
      </c>
      <c r="Q4" s="190">
        <v>2009</v>
      </c>
      <c r="R4" s="190">
        <v>2010</v>
      </c>
      <c r="S4" s="190">
        <v>2011</v>
      </c>
      <c r="T4" s="190">
        <v>2012</v>
      </c>
      <c r="U4" s="190">
        <v>2013</v>
      </c>
    </row>
    <row r="5" spans="1:21" s="175" customFormat="1" ht="15.75" customHeight="1" thickBot="1">
      <c r="A5" s="132" t="s">
        <v>246</v>
      </c>
      <c r="B5" s="191">
        <f aca="true" t="shared" si="0" ref="B5:Q5">SUM(B6:B10)</f>
        <v>5928</v>
      </c>
      <c r="C5" s="191">
        <f t="shared" si="0"/>
        <v>6468</v>
      </c>
      <c r="D5" s="191">
        <f t="shared" si="0"/>
        <v>7459</v>
      </c>
      <c r="E5" s="191">
        <f t="shared" si="0"/>
        <v>8103</v>
      </c>
      <c r="F5" s="191">
        <f t="shared" si="0"/>
        <v>8467</v>
      </c>
      <c r="G5" s="191">
        <f t="shared" si="0"/>
        <v>9548</v>
      </c>
      <c r="H5" s="191">
        <f>SUM(H6:H10)</f>
        <v>10414</v>
      </c>
      <c r="I5" s="191">
        <f>SUM(I6:I10)</f>
        <v>10306</v>
      </c>
      <c r="J5" s="191">
        <f>SUM(J6:J10)</f>
        <v>11650</v>
      </c>
      <c r="K5" s="191">
        <f>SUM(K6:K10)</f>
        <v>12297</v>
      </c>
      <c r="L5" s="192">
        <f t="shared" si="0"/>
        <v>100</v>
      </c>
      <c r="M5" s="192">
        <f t="shared" si="0"/>
        <v>99.99999999999999</v>
      </c>
      <c r="N5" s="192">
        <f t="shared" si="0"/>
        <v>100.00000000000001</v>
      </c>
      <c r="O5" s="192">
        <f t="shared" si="0"/>
        <v>99.99999999999999</v>
      </c>
      <c r="P5" s="192">
        <f t="shared" si="0"/>
        <v>100.19999999999999</v>
      </c>
      <c r="Q5" s="192">
        <f t="shared" si="0"/>
        <v>100</v>
      </c>
      <c r="R5" s="192">
        <f>SUM(R6:R10)</f>
        <v>100</v>
      </c>
      <c r="S5" s="192">
        <f>SUM(S6:S10)</f>
        <v>99.8</v>
      </c>
      <c r="T5" s="192">
        <f>SUM(T6:T10)</f>
        <v>99.89999999999999</v>
      </c>
      <c r="U5" s="192">
        <f>SUM(U6:U10)</f>
        <v>100</v>
      </c>
    </row>
    <row r="6" spans="1:21" s="175" customFormat="1" ht="15.75" customHeight="1">
      <c r="A6" s="167" t="s">
        <v>247</v>
      </c>
      <c r="B6" s="177">
        <v>4202</v>
      </c>
      <c r="C6" s="177">
        <v>4587</v>
      </c>
      <c r="D6" s="177">
        <v>5357</v>
      </c>
      <c r="E6" s="177">
        <v>5965</v>
      </c>
      <c r="F6" s="177">
        <v>6059</v>
      </c>
      <c r="G6" s="177">
        <v>6873</v>
      </c>
      <c r="H6" s="177">
        <v>7295</v>
      </c>
      <c r="I6" s="177">
        <v>7201</v>
      </c>
      <c r="J6" s="177">
        <v>7881</v>
      </c>
      <c r="K6" s="177">
        <v>8422</v>
      </c>
      <c r="L6" s="193">
        <f>B6*100/B5</f>
        <v>70.88394062078272</v>
      </c>
      <c r="M6" s="193">
        <f>C6*100/C5</f>
        <v>70.91836734693878</v>
      </c>
      <c r="N6" s="193">
        <f>D6*100/D5</f>
        <v>71.81927872368951</v>
      </c>
      <c r="O6" s="193">
        <f>E6*100/E5</f>
        <v>73.61471060101196</v>
      </c>
      <c r="P6" s="168">
        <v>71.6</v>
      </c>
      <c r="Q6" s="168">
        <v>72</v>
      </c>
      <c r="R6" s="168">
        <v>70</v>
      </c>
      <c r="S6" s="168">
        <v>69.6</v>
      </c>
      <c r="T6" s="168">
        <v>67.6</v>
      </c>
      <c r="U6" s="168">
        <v>68.5</v>
      </c>
    </row>
    <row r="7" spans="1:21" s="175" customFormat="1" ht="15.75" customHeight="1">
      <c r="A7" s="159" t="s">
        <v>248</v>
      </c>
      <c r="B7" s="158">
        <v>155</v>
      </c>
      <c r="C7" s="158">
        <v>210</v>
      </c>
      <c r="D7" s="158">
        <v>165</v>
      </c>
      <c r="E7" s="158">
        <v>71</v>
      </c>
      <c r="F7" s="158">
        <v>39</v>
      </c>
      <c r="G7" s="158">
        <v>82</v>
      </c>
      <c r="H7" s="158">
        <v>70</v>
      </c>
      <c r="I7" s="158">
        <v>37</v>
      </c>
      <c r="J7" s="158">
        <v>274</v>
      </c>
      <c r="K7" s="158">
        <v>166</v>
      </c>
      <c r="L7" s="194">
        <f>B7*100/B5</f>
        <v>2.614709851551957</v>
      </c>
      <c r="M7" s="194">
        <f>C7*100/C5</f>
        <v>3.2467532467532467</v>
      </c>
      <c r="N7" s="194">
        <f>D7*100/D5</f>
        <v>2.212092773830272</v>
      </c>
      <c r="O7" s="194">
        <f>E7*100/E5</f>
        <v>0.8762186844378625</v>
      </c>
      <c r="P7" s="169">
        <v>0.5</v>
      </c>
      <c r="Q7" s="169">
        <v>0.9</v>
      </c>
      <c r="R7" s="169">
        <v>0.7</v>
      </c>
      <c r="S7" s="169">
        <v>0.4</v>
      </c>
      <c r="T7" s="169">
        <v>2.4</v>
      </c>
      <c r="U7" s="169">
        <v>1.3</v>
      </c>
    </row>
    <row r="8" spans="1:21" s="175" customFormat="1" ht="15.75" customHeight="1">
      <c r="A8" s="159" t="s">
        <v>249</v>
      </c>
      <c r="B8" s="158">
        <v>722</v>
      </c>
      <c r="C8" s="158">
        <v>749</v>
      </c>
      <c r="D8" s="158">
        <v>850</v>
      </c>
      <c r="E8" s="158">
        <v>933</v>
      </c>
      <c r="F8" s="158">
        <v>1106</v>
      </c>
      <c r="G8" s="158">
        <v>1205</v>
      </c>
      <c r="H8" s="158">
        <v>1383</v>
      </c>
      <c r="I8" s="158">
        <v>1471</v>
      </c>
      <c r="J8" s="158">
        <v>1668</v>
      </c>
      <c r="K8" s="158">
        <v>1750</v>
      </c>
      <c r="L8" s="194">
        <f>B8*100/B5</f>
        <v>12.179487179487179</v>
      </c>
      <c r="M8" s="194">
        <f>C8*100/C5</f>
        <v>11.58008658008658</v>
      </c>
      <c r="N8" s="194">
        <f>D8*100/D5</f>
        <v>11.395629440943827</v>
      </c>
      <c r="O8" s="194">
        <f>E8*100/E5</f>
        <v>11.514253980007405</v>
      </c>
      <c r="P8" s="169">
        <v>13.1</v>
      </c>
      <c r="Q8" s="169">
        <v>12.6</v>
      </c>
      <c r="R8" s="169">
        <v>13.3</v>
      </c>
      <c r="S8" s="169">
        <v>14.3</v>
      </c>
      <c r="T8" s="169">
        <v>14.3</v>
      </c>
      <c r="U8" s="169">
        <v>14.2</v>
      </c>
    </row>
    <row r="9" spans="1:21" s="175" customFormat="1" ht="15.75" customHeight="1">
      <c r="A9" s="159" t="s">
        <v>250</v>
      </c>
      <c r="B9" s="158">
        <v>728</v>
      </c>
      <c r="C9" s="158">
        <v>774</v>
      </c>
      <c r="D9" s="158">
        <v>876</v>
      </c>
      <c r="E9" s="158">
        <v>903</v>
      </c>
      <c r="F9" s="158">
        <v>987</v>
      </c>
      <c r="G9" s="158">
        <v>1062</v>
      </c>
      <c r="H9" s="158">
        <v>1213</v>
      </c>
      <c r="I9" s="158">
        <v>1117</v>
      </c>
      <c r="J9" s="158">
        <v>1379</v>
      </c>
      <c r="K9" s="158">
        <v>1495</v>
      </c>
      <c r="L9" s="194">
        <f>B9*100/B5</f>
        <v>12.280701754385966</v>
      </c>
      <c r="M9" s="194">
        <f>C9*100/C5</f>
        <v>11.96660482374768</v>
      </c>
      <c r="N9" s="194">
        <f>D9*100/D5</f>
        <v>11.74420163560799</v>
      </c>
      <c r="O9" s="194">
        <f>E9*100/E5</f>
        <v>11.14402073306183</v>
      </c>
      <c r="P9" s="169">
        <v>11.7</v>
      </c>
      <c r="Q9" s="169">
        <v>11.1</v>
      </c>
      <c r="R9" s="169">
        <v>11.6</v>
      </c>
      <c r="S9" s="169">
        <v>10.8</v>
      </c>
      <c r="T9" s="169">
        <v>11.8</v>
      </c>
      <c r="U9" s="169">
        <v>12.2</v>
      </c>
    </row>
    <row r="10" spans="1:21" s="175" customFormat="1" ht="15.75" customHeight="1" thickBot="1">
      <c r="A10" s="178" t="s">
        <v>251</v>
      </c>
      <c r="B10" s="162">
        <v>121</v>
      </c>
      <c r="C10" s="162">
        <v>148</v>
      </c>
      <c r="D10" s="162">
        <v>211</v>
      </c>
      <c r="E10" s="162">
        <v>231</v>
      </c>
      <c r="F10" s="162">
        <v>276</v>
      </c>
      <c r="G10" s="162">
        <v>326</v>
      </c>
      <c r="H10" s="162">
        <v>453</v>
      </c>
      <c r="I10" s="162">
        <v>480</v>
      </c>
      <c r="J10" s="162">
        <v>448</v>
      </c>
      <c r="K10" s="162">
        <v>464</v>
      </c>
      <c r="L10" s="195">
        <f>B10*100/B5</f>
        <v>2.041160593792173</v>
      </c>
      <c r="M10" s="195">
        <f>C10*100/C5</f>
        <v>2.2881880024737167</v>
      </c>
      <c r="N10" s="195">
        <f>D10*100/D5</f>
        <v>2.8287974259284088</v>
      </c>
      <c r="O10" s="195">
        <f>E10*100/E5</f>
        <v>2.850796001480933</v>
      </c>
      <c r="P10" s="179">
        <v>3.3</v>
      </c>
      <c r="Q10" s="179">
        <v>3.4</v>
      </c>
      <c r="R10" s="179">
        <v>4.4</v>
      </c>
      <c r="S10" s="179">
        <v>4.7</v>
      </c>
      <c r="T10" s="179">
        <v>3.8</v>
      </c>
      <c r="U10" s="179">
        <v>3.8</v>
      </c>
    </row>
    <row r="11" spans="1:21" s="175" customFormat="1" ht="15.75" customHeight="1" thickBot="1">
      <c r="A11" s="132" t="s">
        <v>252</v>
      </c>
      <c r="B11" s="191">
        <f aca="true" t="shared" si="1" ref="B11:P11">SUM(B12:B14)</f>
        <v>6624</v>
      </c>
      <c r="C11" s="191">
        <f t="shared" si="1"/>
        <v>7250</v>
      </c>
      <c r="D11" s="191">
        <f t="shared" si="1"/>
        <v>8466</v>
      </c>
      <c r="E11" s="191">
        <f t="shared" si="1"/>
        <v>9384</v>
      </c>
      <c r="F11" s="191">
        <f t="shared" si="1"/>
        <v>10076</v>
      </c>
      <c r="G11" s="191">
        <f t="shared" si="1"/>
        <v>11352</v>
      </c>
      <c r="H11" s="191">
        <f>SUM(H12:H14)</f>
        <v>12888</v>
      </c>
      <c r="I11" s="191">
        <f>SUM(I12:I14)</f>
        <v>12663</v>
      </c>
      <c r="J11" s="191">
        <f>SUM(J12:J14)</f>
        <v>14006</v>
      </c>
      <c r="K11" s="191">
        <f>SUM(K12:K14)</f>
        <v>14768</v>
      </c>
      <c r="L11" s="196">
        <f t="shared" si="1"/>
        <v>100</v>
      </c>
      <c r="M11" s="192">
        <f t="shared" si="1"/>
        <v>100</v>
      </c>
      <c r="N11" s="192">
        <f t="shared" si="1"/>
        <v>100</v>
      </c>
      <c r="O11" s="192">
        <f t="shared" si="1"/>
        <v>100</v>
      </c>
      <c r="P11" s="192">
        <f t="shared" si="1"/>
        <v>100</v>
      </c>
      <c r="Q11" s="192">
        <v>100</v>
      </c>
      <c r="R11" s="192">
        <v>100</v>
      </c>
      <c r="S11" s="192">
        <v>100</v>
      </c>
      <c r="T11" s="192">
        <v>100</v>
      </c>
      <c r="U11" s="192">
        <v>100</v>
      </c>
    </row>
    <row r="12" spans="1:21" s="175" customFormat="1" ht="15.75" customHeight="1">
      <c r="A12" s="167" t="s">
        <v>253</v>
      </c>
      <c r="B12" s="156">
        <v>5889</v>
      </c>
      <c r="C12" s="156">
        <v>6413</v>
      </c>
      <c r="D12" s="156">
        <v>7692</v>
      </c>
      <c r="E12" s="156">
        <v>8378</v>
      </c>
      <c r="F12" s="156">
        <v>8986</v>
      </c>
      <c r="G12" s="156">
        <v>9918</v>
      </c>
      <c r="H12" s="156">
        <v>10970</v>
      </c>
      <c r="I12" s="156">
        <v>10949</v>
      </c>
      <c r="J12" s="156">
        <v>11926</v>
      </c>
      <c r="K12" s="156">
        <v>12711</v>
      </c>
      <c r="L12" s="197">
        <f>B12*100/B11</f>
        <v>88.90398550724638</v>
      </c>
      <c r="M12" s="197">
        <f>C12*100/C11</f>
        <v>88.45517241379311</v>
      </c>
      <c r="N12" s="197">
        <f>D12*100/D11</f>
        <v>90.85754783841247</v>
      </c>
      <c r="O12" s="197">
        <f>E12*100/E11</f>
        <v>89.27962489343564</v>
      </c>
      <c r="P12" s="156">
        <v>89.2</v>
      </c>
      <c r="Q12" s="182">
        <v>87.4</v>
      </c>
      <c r="R12" s="182">
        <v>85.1</v>
      </c>
      <c r="S12" s="182">
        <v>86.5</v>
      </c>
      <c r="T12" s="182">
        <v>85.1</v>
      </c>
      <c r="U12" s="182">
        <v>86</v>
      </c>
    </row>
    <row r="13" spans="1:21" s="175" customFormat="1" ht="31.5" customHeight="1">
      <c r="A13" s="159" t="s">
        <v>254</v>
      </c>
      <c r="B13" s="158">
        <v>758</v>
      </c>
      <c r="C13" s="158">
        <v>857</v>
      </c>
      <c r="D13" s="158">
        <v>779</v>
      </c>
      <c r="E13" s="158">
        <v>982</v>
      </c>
      <c r="F13" s="158">
        <v>1056</v>
      </c>
      <c r="G13" s="158">
        <v>1428</v>
      </c>
      <c r="H13" s="158">
        <v>1890</v>
      </c>
      <c r="I13" s="158">
        <v>1716</v>
      </c>
      <c r="J13" s="158">
        <v>2076</v>
      </c>
      <c r="K13" s="158">
        <v>2061</v>
      </c>
      <c r="L13" s="194">
        <f>B13*100/B11</f>
        <v>11.443236714975846</v>
      </c>
      <c r="M13" s="194">
        <f>C13*100/C11</f>
        <v>11.820689655172414</v>
      </c>
      <c r="N13" s="194">
        <f>D13*100/D11</f>
        <v>9.201511930073234</v>
      </c>
      <c r="O13" s="194">
        <f>E13*100/E11</f>
        <v>10.46462063086104</v>
      </c>
      <c r="P13" s="158">
        <v>10.5</v>
      </c>
      <c r="Q13" s="169">
        <v>12.6</v>
      </c>
      <c r="R13" s="169">
        <v>14.7</v>
      </c>
      <c r="S13" s="169">
        <v>13.6</v>
      </c>
      <c r="T13" s="169">
        <v>14.8</v>
      </c>
      <c r="U13" s="169">
        <v>14</v>
      </c>
    </row>
    <row r="14" spans="1:21" s="175" customFormat="1" ht="15.75" customHeight="1" thickBot="1">
      <c r="A14" s="178" t="s">
        <v>255</v>
      </c>
      <c r="B14" s="198">
        <v>-23</v>
      </c>
      <c r="C14" s="198">
        <v>-20</v>
      </c>
      <c r="D14" s="198">
        <v>-5</v>
      </c>
      <c r="E14" s="198">
        <v>24</v>
      </c>
      <c r="F14" s="198">
        <v>34</v>
      </c>
      <c r="G14" s="198">
        <v>6</v>
      </c>
      <c r="H14" s="198">
        <v>28</v>
      </c>
      <c r="I14" s="198">
        <v>-2</v>
      </c>
      <c r="J14" s="198">
        <v>4</v>
      </c>
      <c r="K14" s="198">
        <v>-4</v>
      </c>
      <c r="L14" s="199">
        <f>B14*100/B11</f>
        <v>-0.3472222222222222</v>
      </c>
      <c r="M14" s="199">
        <f>C14*100/C11</f>
        <v>-0.27586206896551724</v>
      </c>
      <c r="N14" s="199">
        <f>D14*100/D11</f>
        <v>-0.059059768485707535</v>
      </c>
      <c r="O14" s="199">
        <f>E14*100/E11</f>
        <v>0.2557544757033248</v>
      </c>
      <c r="P14" s="198">
        <v>0.3</v>
      </c>
      <c r="Q14" s="198">
        <v>0.1</v>
      </c>
      <c r="R14" s="198">
        <v>0.2</v>
      </c>
      <c r="S14" s="198">
        <v>0</v>
      </c>
      <c r="T14" s="198">
        <v>0</v>
      </c>
      <c r="U14" s="198">
        <v>0</v>
      </c>
    </row>
    <row r="15" spans="1:21" s="175" customFormat="1" ht="15.75" customHeight="1" thickBot="1">
      <c r="A15" s="132" t="s">
        <v>256</v>
      </c>
      <c r="B15" s="163">
        <f aca="true" t="shared" si="2" ref="B15:H15">B11-B5</f>
        <v>696</v>
      </c>
      <c r="C15" s="163">
        <f t="shared" si="2"/>
        <v>782</v>
      </c>
      <c r="D15" s="163">
        <f t="shared" si="2"/>
        <v>1007</v>
      </c>
      <c r="E15" s="163">
        <f t="shared" si="2"/>
        <v>1281</v>
      </c>
      <c r="F15" s="163">
        <f t="shared" si="2"/>
        <v>1609</v>
      </c>
      <c r="G15" s="163">
        <f t="shared" si="2"/>
        <v>1804</v>
      </c>
      <c r="H15" s="163">
        <f t="shared" si="2"/>
        <v>2474</v>
      </c>
      <c r="I15" s="163">
        <f>I11-I5</f>
        <v>2357</v>
      </c>
      <c r="J15" s="163">
        <f>J11-J5</f>
        <v>2356</v>
      </c>
      <c r="K15" s="163">
        <v>2471</v>
      </c>
      <c r="L15" s="200"/>
      <c r="M15" s="200"/>
      <c r="N15" s="200"/>
      <c r="O15" s="200"/>
      <c r="P15" s="200"/>
      <c r="Q15" s="200"/>
      <c r="R15" s="200"/>
      <c r="S15" s="200"/>
      <c r="T15" s="200"/>
      <c r="U15" s="200"/>
    </row>
    <row r="16" spans="1:6" s="175" customFormat="1" ht="13.5" customHeight="1">
      <c r="A16" s="2" t="s">
        <v>222</v>
      </c>
      <c r="B16" s="2"/>
      <c r="C16" s="1"/>
      <c r="D16" s="1"/>
      <c r="E16" s="1"/>
      <c r="F16" s="1"/>
    </row>
  </sheetData>
  <sheetProtection/>
  <mergeCells count="2">
    <mergeCell ref="B3:J3"/>
    <mergeCell ref="L3:U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1" width="9.7109375" style="0" customWidth="1"/>
    <col min="12" max="16" width="10.7109375" style="0" customWidth="1"/>
  </cols>
  <sheetData>
    <row r="1" spans="1:13" s="175" customFormat="1" ht="19.5" customHeight="1">
      <c r="A1" s="3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75" customFormat="1" ht="6.75" customHeight="1" thickBot="1"/>
    <row r="3" spans="2:20" s="175" customFormat="1" ht="13.5" customHeight="1" thickBot="1">
      <c r="B3" s="254" t="s">
        <v>206</v>
      </c>
      <c r="C3" s="254"/>
      <c r="D3" s="254"/>
      <c r="E3" s="254"/>
      <c r="F3" s="254"/>
      <c r="G3" s="254"/>
      <c r="H3" s="254"/>
      <c r="I3" s="254"/>
      <c r="J3" s="254"/>
      <c r="K3" s="132"/>
      <c r="L3" s="334" t="s">
        <v>258</v>
      </c>
      <c r="M3" s="334"/>
      <c r="N3" s="334"/>
      <c r="O3" s="334"/>
      <c r="P3" s="334"/>
      <c r="Q3" s="334"/>
      <c r="R3" s="334"/>
      <c r="S3" s="334"/>
      <c r="T3" s="334"/>
    </row>
    <row r="4" spans="1:20" s="175" customFormat="1" ht="13.5" thickBot="1">
      <c r="A4" s="189"/>
      <c r="B4" s="132">
        <v>2004</v>
      </c>
      <c r="C4" s="132">
        <v>2005</v>
      </c>
      <c r="D4" s="132">
        <v>2006</v>
      </c>
      <c r="E4" s="132">
        <v>2007</v>
      </c>
      <c r="F4" s="132">
        <v>2008</v>
      </c>
      <c r="G4" s="132">
        <v>2009</v>
      </c>
      <c r="H4" s="132">
        <v>2010</v>
      </c>
      <c r="I4" s="132">
        <v>2011</v>
      </c>
      <c r="J4" s="132">
        <v>2012</v>
      </c>
      <c r="K4" s="132">
        <v>2013</v>
      </c>
      <c r="L4" s="132" t="s">
        <v>259</v>
      </c>
      <c r="M4" s="132" t="s">
        <v>260</v>
      </c>
      <c r="N4" s="132" t="s">
        <v>261</v>
      </c>
      <c r="O4" s="132" t="s">
        <v>262</v>
      </c>
      <c r="P4" s="132" t="s">
        <v>263</v>
      </c>
      <c r="Q4" s="132" t="s">
        <v>264</v>
      </c>
      <c r="R4" s="132" t="s">
        <v>265</v>
      </c>
      <c r="S4" s="132" t="s">
        <v>266</v>
      </c>
      <c r="T4" s="132" t="s">
        <v>276</v>
      </c>
    </row>
    <row r="5" spans="1:20" s="175" customFormat="1" ht="15.75" customHeight="1">
      <c r="A5" s="167" t="s">
        <v>253</v>
      </c>
      <c r="B5" s="201">
        <v>5889</v>
      </c>
      <c r="C5" s="201">
        <v>6413</v>
      </c>
      <c r="D5" s="201">
        <v>7692</v>
      </c>
      <c r="E5" s="201">
        <v>8378</v>
      </c>
      <c r="F5" s="201">
        <v>8986</v>
      </c>
      <c r="G5" s="201">
        <v>9918</v>
      </c>
      <c r="H5" s="201">
        <v>10970</v>
      </c>
      <c r="I5" s="201">
        <v>10949</v>
      </c>
      <c r="J5" s="201">
        <v>11926</v>
      </c>
      <c r="K5" s="201">
        <v>12711</v>
      </c>
      <c r="L5" s="193">
        <f aca="true" t="shared" si="0" ref="L5:N6">(C5-B5)*100/B5</f>
        <v>8.89794532178638</v>
      </c>
      <c r="M5" s="193">
        <f t="shared" si="0"/>
        <v>19.94386402619679</v>
      </c>
      <c r="N5" s="193">
        <f t="shared" si="0"/>
        <v>8.91835673426937</v>
      </c>
      <c r="O5" s="202">
        <v>7.3</v>
      </c>
      <c r="P5" s="202">
        <v>10.4</v>
      </c>
      <c r="Q5" s="202">
        <v>10.6</v>
      </c>
      <c r="R5" s="203">
        <v>0.2</v>
      </c>
      <c r="S5" s="203">
        <v>8.9</v>
      </c>
      <c r="T5" s="203">
        <v>6.6</v>
      </c>
    </row>
    <row r="6" spans="1:20" s="175" customFormat="1" ht="15.75" customHeight="1" thickBot="1">
      <c r="A6" s="178" t="s">
        <v>247</v>
      </c>
      <c r="B6" s="204">
        <v>4202</v>
      </c>
      <c r="C6" s="204">
        <v>4587</v>
      </c>
      <c r="D6" s="204">
        <v>5357</v>
      </c>
      <c r="E6" s="204">
        <v>5965</v>
      </c>
      <c r="F6" s="204">
        <v>6059</v>
      </c>
      <c r="G6" s="204">
        <v>6873</v>
      </c>
      <c r="H6" s="204">
        <v>7295</v>
      </c>
      <c r="I6" s="204">
        <v>7201</v>
      </c>
      <c r="J6" s="204">
        <v>7881</v>
      </c>
      <c r="K6" s="204">
        <v>8422</v>
      </c>
      <c r="L6" s="195">
        <f t="shared" si="0"/>
        <v>9.162303664921465</v>
      </c>
      <c r="M6" s="195">
        <f t="shared" si="0"/>
        <v>16.786570743405274</v>
      </c>
      <c r="N6" s="195">
        <f t="shared" si="0"/>
        <v>11.349635990293075</v>
      </c>
      <c r="O6" s="205">
        <v>1.6</v>
      </c>
      <c r="P6" s="206">
        <v>13.4</v>
      </c>
      <c r="Q6" s="206">
        <v>6.1</v>
      </c>
      <c r="R6" s="207">
        <v>-1.3</v>
      </c>
      <c r="S6" s="207">
        <v>9.4</v>
      </c>
      <c r="T6" s="207">
        <v>6.9</v>
      </c>
    </row>
    <row r="7" spans="1:20" s="212" customFormat="1" ht="15.75" customHeight="1" thickBot="1">
      <c r="A7" s="173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08"/>
      <c r="M7" s="208"/>
      <c r="N7" s="208"/>
      <c r="O7" s="209"/>
      <c r="P7" s="210"/>
      <c r="Q7" s="210"/>
      <c r="R7" s="211"/>
      <c r="S7" s="211"/>
      <c r="T7" s="211"/>
    </row>
    <row r="8" spans="1:20" s="175" customFormat="1" ht="15.75" customHeight="1">
      <c r="A8" s="167" t="s">
        <v>267</v>
      </c>
      <c r="B8" s="201">
        <f>B5-B6</f>
        <v>1687</v>
      </c>
      <c r="C8" s="201">
        <f>C5-C6</f>
        <v>1826</v>
      </c>
      <c r="D8" s="201">
        <f>D5-D6</f>
        <v>2335</v>
      </c>
      <c r="E8" s="201">
        <f>E5-E6</f>
        <v>2413</v>
      </c>
      <c r="F8" s="201">
        <v>2927</v>
      </c>
      <c r="G8" s="201">
        <v>3045</v>
      </c>
      <c r="H8" s="201">
        <f>H5-H6</f>
        <v>3675</v>
      </c>
      <c r="I8" s="201">
        <v>3748</v>
      </c>
      <c r="J8" s="201">
        <v>4045</v>
      </c>
      <c r="K8" s="201">
        <v>4289</v>
      </c>
      <c r="L8" s="193">
        <f aca="true" t="shared" si="1" ref="L8:N9">(C8-B8)*100/B8</f>
        <v>8.239478363959691</v>
      </c>
      <c r="M8" s="193">
        <f t="shared" si="1"/>
        <v>27.87513691128149</v>
      </c>
      <c r="N8" s="193">
        <f t="shared" si="1"/>
        <v>3.3404710920770877</v>
      </c>
      <c r="O8" s="202">
        <v>21.3</v>
      </c>
      <c r="P8" s="202">
        <v>4</v>
      </c>
      <c r="Q8" s="202">
        <v>20.7</v>
      </c>
      <c r="R8" s="203">
        <v>2</v>
      </c>
      <c r="S8" s="203">
        <v>7.9</v>
      </c>
      <c r="T8" s="203">
        <v>6</v>
      </c>
    </row>
    <row r="9" spans="1:20" s="175" customFormat="1" ht="15.75" customHeight="1" thickBot="1">
      <c r="A9" s="178" t="s">
        <v>268</v>
      </c>
      <c r="B9" s="204">
        <v>155</v>
      </c>
      <c r="C9" s="204">
        <v>210</v>
      </c>
      <c r="D9" s="204">
        <v>165</v>
      </c>
      <c r="E9" s="204">
        <v>71</v>
      </c>
      <c r="F9" s="204">
        <v>39</v>
      </c>
      <c r="G9" s="204">
        <v>82</v>
      </c>
      <c r="H9" s="204">
        <v>70</v>
      </c>
      <c r="I9" s="204">
        <v>37</v>
      </c>
      <c r="J9" s="204">
        <v>274</v>
      </c>
      <c r="K9" s="204">
        <v>166</v>
      </c>
      <c r="L9" s="195">
        <f t="shared" si="1"/>
        <v>35.483870967741936</v>
      </c>
      <c r="M9" s="195">
        <f t="shared" si="1"/>
        <v>-21.428571428571427</v>
      </c>
      <c r="N9" s="195">
        <f t="shared" si="1"/>
        <v>-56.96969696969697</v>
      </c>
      <c r="O9" s="205">
        <v>-45.1</v>
      </c>
      <c r="P9" s="206">
        <v>110.3</v>
      </c>
      <c r="Q9" s="206">
        <v>14.6</v>
      </c>
      <c r="R9" s="207">
        <v>-47.1</v>
      </c>
      <c r="S9" s="207">
        <v>640.5</v>
      </c>
      <c r="T9" s="207">
        <v>-34.9</v>
      </c>
    </row>
    <row r="10" spans="1:20" s="147" customFormat="1" ht="15.75" customHeight="1" thickBot="1">
      <c r="A10" s="21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214"/>
      <c r="M10" s="214"/>
      <c r="N10" s="214"/>
      <c r="O10" s="215"/>
      <c r="P10" s="215"/>
      <c r="Q10" s="215"/>
      <c r="R10" s="216"/>
      <c r="S10" s="216"/>
      <c r="T10" s="216"/>
    </row>
    <row r="11" spans="1:20" s="212" customFormat="1" ht="15.75" customHeight="1">
      <c r="A11" s="167" t="s">
        <v>269</v>
      </c>
      <c r="B11" s="177">
        <f>B8-B9</f>
        <v>1532</v>
      </c>
      <c r="C11" s="177">
        <f>C8-C9</f>
        <v>1616</v>
      </c>
      <c r="D11" s="177">
        <f>D8-D9</f>
        <v>2170</v>
      </c>
      <c r="E11" s="177">
        <f>E8-E9</f>
        <v>2342</v>
      </c>
      <c r="F11" s="177">
        <v>2888</v>
      </c>
      <c r="G11" s="177">
        <v>2963</v>
      </c>
      <c r="H11" s="177">
        <v>3605</v>
      </c>
      <c r="I11" s="177">
        <v>3711</v>
      </c>
      <c r="J11" s="177">
        <v>3771</v>
      </c>
      <c r="K11" s="177">
        <v>4123</v>
      </c>
      <c r="L11" s="193">
        <f aca="true" t="shared" si="2" ref="L11:N12">(C11-B11)*100/B11</f>
        <v>5.483028720626632</v>
      </c>
      <c r="M11" s="193">
        <f t="shared" si="2"/>
        <v>34.28217821782178</v>
      </c>
      <c r="N11" s="193">
        <f t="shared" si="2"/>
        <v>7.926267281105991</v>
      </c>
      <c r="O11" s="217">
        <v>23.3</v>
      </c>
      <c r="P11" s="217">
        <v>2.6</v>
      </c>
      <c r="Q11" s="217">
        <v>21.7</v>
      </c>
      <c r="R11" s="218">
        <v>2.9</v>
      </c>
      <c r="S11" s="218">
        <v>1.6</v>
      </c>
      <c r="T11" s="218">
        <v>9.3</v>
      </c>
    </row>
    <row r="12" spans="1:20" s="212" customFormat="1" ht="31.5" customHeight="1" thickBot="1">
      <c r="A12" s="178" t="s">
        <v>270</v>
      </c>
      <c r="B12" s="162">
        <v>758</v>
      </c>
      <c r="C12" s="162">
        <v>857</v>
      </c>
      <c r="D12" s="162">
        <v>779</v>
      </c>
      <c r="E12" s="162">
        <v>982</v>
      </c>
      <c r="F12" s="162">
        <v>1056</v>
      </c>
      <c r="G12" s="162">
        <v>1428</v>
      </c>
      <c r="H12" s="162">
        <v>1890</v>
      </c>
      <c r="I12" s="162">
        <v>1716</v>
      </c>
      <c r="J12" s="162">
        <v>2076</v>
      </c>
      <c r="K12" s="162">
        <v>2061</v>
      </c>
      <c r="L12" s="195">
        <f t="shared" si="2"/>
        <v>13.060686015831134</v>
      </c>
      <c r="M12" s="195">
        <f t="shared" si="2"/>
        <v>-9.101516919486581</v>
      </c>
      <c r="N12" s="195">
        <f t="shared" si="2"/>
        <v>26.059050064184852</v>
      </c>
      <c r="O12" s="205">
        <v>7.5</v>
      </c>
      <c r="P12" s="205">
        <v>35.2</v>
      </c>
      <c r="Q12" s="205">
        <v>32.4</v>
      </c>
      <c r="R12" s="219">
        <v>-9.2</v>
      </c>
      <c r="S12" s="219">
        <v>21</v>
      </c>
      <c r="T12" s="219">
        <v>-0.7</v>
      </c>
    </row>
    <row r="13" spans="1:20" s="212" customFormat="1" ht="15.75" customHeight="1" thickBot="1">
      <c r="A13" s="213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214"/>
      <c r="M13" s="214"/>
      <c r="N13" s="214"/>
      <c r="O13" s="215"/>
      <c r="P13" s="215"/>
      <c r="Q13" s="215"/>
      <c r="R13" s="216"/>
      <c r="S13" s="216"/>
      <c r="T13" s="216"/>
    </row>
    <row r="14" spans="1:20" s="212" customFormat="1" ht="15.75" customHeight="1">
      <c r="A14" s="220" t="s">
        <v>271</v>
      </c>
      <c r="B14" s="177">
        <f>B11+B12</f>
        <v>2290</v>
      </c>
      <c r="C14" s="177">
        <f>C11+C12</f>
        <v>2473</v>
      </c>
      <c r="D14" s="177">
        <f>D11+D12</f>
        <v>2949</v>
      </c>
      <c r="E14" s="177">
        <f>E11+E12</f>
        <v>3324</v>
      </c>
      <c r="F14" s="177">
        <v>3944</v>
      </c>
      <c r="G14" s="177">
        <v>4391</v>
      </c>
      <c r="H14" s="177">
        <v>5495</v>
      </c>
      <c r="I14" s="177">
        <v>5427</v>
      </c>
      <c r="J14" s="177">
        <v>5847</v>
      </c>
      <c r="K14" s="177">
        <v>6184</v>
      </c>
      <c r="L14" s="193">
        <f aca="true" t="shared" si="3" ref="L14:N16">(C14-B14)*100/B14</f>
        <v>7.991266375545852</v>
      </c>
      <c r="M14" s="193">
        <f t="shared" si="3"/>
        <v>19.247877072381723</v>
      </c>
      <c r="N14" s="193">
        <f t="shared" si="3"/>
        <v>12.71617497456765</v>
      </c>
      <c r="O14" s="217">
        <v>18.7</v>
      </c>
      <c r="P14" s="217">
        <v>11.3</v>
      </c>
      <c r="Q14" s="217">
        <v>25.1</v>
      </c>
      <c r="R14" s="218">
        <v>-1.2</v>
      </c>
      <c r="S14" s="218">
        <v>7.7</v>
      </c>
      <c r="T14" s="218">
        <v>5.8</v>
      </c>
    </row>
    <row r="15" spans="1:20" s="212" customFormat="1" ht="15.75" customHeight="1">
      <c r="A15" s="221" t="s">
        <v>249</v>
      </c>
      <c r="B15" s="158">
        <v>722</v>
      </c>
      <c r="C15" s="158">
        <v>749</v>
      </c>
      <c r="D15" s="158">
        <v>850</v>
      </c>
      <c r="E15" s="158">
        <v>933</v>
      </c>
      <c r="F15" s="158">
        <v>1106</v>
      </c>
      <c r="G15" s="158">
        <v>1205</v>
      </c>
      <c r="H15" s="158">
        <v>1383</v>
      </c>
      <c r="I15" s="158">
        <v>1471</v>
      </c>
      <c r="J15" s="158">
        <v>1668</v>
      </c>
      <c r="K15" s="158">
        <v>1750</v>
      </c>
      <c r="L15" s="194">
        <f t="shared" si="3"/>
        <v>3.739612188365651</v>
      </c>
      <c r="M15" s="194">
        <f t="shared" si="3"/>
        <v>13.484646194926569</v>
      </c>
      <c r="N15" s="194">
        <f t="shared" si="3"/>
        <v>9.764705882352942</v>
      </c>
      <c r="O15" s="222">
        <v>18.5</v>
      </c>
      <c r="P15" s="222">
        <v>9</v>
      </c>
      <c r="Q15" s="222">
        <v>14.8</v>
      </c>
      <c r="R15" s="223">
        <v>6.4</v>
      </c>
      <c r="S15" s="223">
        <v>13.4</v>
      </c>
      <c r="T15" s="223">
        <v>4.9</v>
      </c>
    </row>
    <row r="16" spans="1:20" s="212" customFormat="1" ht="15.75" customHeight="1" thickBot="1">
      <c r="A16" s="224" t="s">
        <v>272</v>
      </c>
      <c r="B16" s="162">
        <v>728</v>
      </c>
      <c r="C16" s="162">
        <v>774</v>
      </c>
      <c r="D16" s="162">
        <v>876</v>
      </c>
      <c r="E16" s="162">
        <v>903</v>
      </c>
      <c r="F16" s="162">
        <v>987</v>
      </c>
      <c r="G16" s="162">
        <v>1062</v>
      </c>
      <c r="H16" s="162">
        <v>1213</v>
      </c>
      <c r="I16" s="162">
        <v>1117</v>
      </c>
      <c r="J16" s="162">
        <v>1379</v>
      </c>
      <c r="K16" s="162">
        <v>1495</v>
      </c>
      <c r="L16" s="195">
        <f t="shared" si="3"/>
        <v>6.318681318681318</v>
      </c>
      <c r="M16" s="195">
        <f t="shared" si="3"/>
        <v>13.178294573643411</v>
      </c>
      <c r="N16" s="195">
        <f t="shared" si="3"/>
        <v>3.0821917808219177</v>
      </c>
      <c r="O16" s="205">
        <v>9.3</v>
      </c>
      <c r="P16" s="205">
        <v>7.6</v>
      </c>
      <c r="Q16" s="205">
        <v>14.2</v>
      </c>
      <c r="R16" s="219">
        <v>-7.9</v>
      </c>
      <c r="S16" s="219">
        <v>23.5</v>
      </c>
      <c r="T16" s="219">
        <v>8.4</v>
      </c>
    </row>
    <row r="17" spans="1:20" s="212" customFormat="1" ht="15.75" customHeight="1" thickBot="1">
      <c r="A17" s="213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225"/>
      <c r="M17" s="225"/>
      <c r="N17" s="225"/>
      <c r="O17" s="210"/>
      <c r="P17" s="210"/>
      <c r="Q17" s="210"/>
      <c r="R17" s="211"/>
      <c r="S17" s="211"/>
      <c r="T17" s="211"/>
    </row>
    <row r="18" spans="1:20" s="212" customFormat="1" ht="15.75" customHeight="1">
      <c r="A18" s="167" t="s">
        <v>273</v>
      </c>
      <c r="B18" s="177">
        <f>B14-B15-B16</f>
        <v>840</v>
      </c>
      <c r="C18" s="177">
        <f>C14-C15-C16</f>
        <v>950</v>
      </c>
      <c r="D18" s="177">
        <f>D14-D15-D16</f>
        <v>1223</v>
      </c>
      <c r="E18" s="177">
        <f>E14-E15-E16</f>
        <v>1488</v>
      </c>
      <c r="F18" s="177">
        <v>1851</v>
      </c>
      <c r="G18" s="177">
        <v>2124</v>
      </c>
      <c r="H18" s="177">
        <v>2899</v>
      </c>
      <c r="I18" s="177">
        <v>2839</v>
      </c>
      <c r="J18" s="177">
        <v>2800</v>
      </c>
      <c r="K18" s="177">
        <v>2939</v>
      </c>
      <c r="L18" s="193">
        <f>(C18-B18)*100/B18</f>
        <v>13.095238095238095</v>
      </c>
      <c r="M18" s="193">
        <f>(D18-C18)*100/C18</f>
        <v>28.736842105263158</v>
      </c>
      <c r="N18" s="193">
        <f>(E18-D18)*100/D18</f>
        <v>21.668029435813573</v>
      </c>
      <c r="O18" s="217">
        <v>24.4</v>
      </c>
      <c r="P18" s="217">
        <v>14.7</v>
      </c>
      <c r="Q18" s="217">
        <v>36.5</v>
      </c>
      <c r="R18" s="218">
        <v>-2.1</v>
      </c>
      <c r="S18" s="218">
        <v>-1.4</v>
      </c>
      <c r="T18" s="218">
        <v>5</v>
      </c>
    </row>
    <row r="19" spans="1:20" s="212" customFormat="1" ht="15.75" customHeight="1">
      <c r="A19" s="159" t="s">
        <v>274</v>
      </c>
      <c r="B19" s="226">
        <v>-23</v>
      </c>
      <c r="C19" s="226">
        <v>-20</v>
      </c>
      <c r="D19" s="226">
        <v>-5</v>
      </c>
      <c r="E19" s="226">
        <v>24</v>
      </c>
      <c r="F19" s="226">
        <v>34</v>
      </c>
      <c r="G19" s="226">
        <v>6</v>
      </c>
      <c r="H19" s="226">
        <v>28</v>
      </c>
      <c r="I19" s="226">
        <v>-2</v>
      </c>
      <c r="J19" s="226">
        <v>4</v>
      </c>
      <c r="K19" s="226">
        <v>-4</v>
      </c>
      <c r="L19" s="227"/>
      <c r="M19" s="227"/>
      <c r="N19" s="227"/>
      <c r="O19" s="227"/>
      <c r="P19" s="227"/>
      <c r="Q19" s="227"/>
      <c r="R19" s="227"/>
      <c r="S19" s="227"/>
      <c r="T19" s="227"/>
    </row>
    <row r="20" spans="1:20" s="212" customFormat="1" ht="15.75" customHeight="1" thickBot="1">
      <c r="A20" s="178" t="s">
        <v>251</v>
      </c>
      <c r="B20" s="162">
        <v>121</v>
      </c>
      <c r="C20" s="162">
        <v>148</v>
      </c>
      <c r="D20" s="162">
        <v>211</v>
      </c>
      <c r="E20" s="162">
        <v>231</v>
      </c>
      <c r="F20" s="162">
        <v>276</v>
      </c>
      <c r="G20" s="162">
        <v>326</v>
      </c>
      <c r="H20" s="162">
        <v>453</v>
      </c>
      <c r="I20" s="162">
        <v>480</v>
      </c>
      <c r="J20" s="162">
        <v>448</v>
      </c>
      <c r="K20" s="162">
        <v>464</v>
      </c>
      <c r="L20" s="195">
        <f>(C20-B20)*100/B20</f>
        <v>22.31404958677686</v>
      </c>
      <c r="M20" s="195">
        <f>(D20-C20)*100/C20</f>
        <v>42.567567567567565</v>
      </c>
      <c r="N20" s="195">
        <f>(E20-D20)*100/D20</f>
        <v>9.47867298578199</v>
      </c>
      <c r="O20" s="205">
        <v>41.7</v>
      </c>
      <c r="P20" s="205">
        <v>-82.4</v>
      </c>
      <c r="Q20" s="205">
        <v>366.7</v>
      </c>
      <c r="R20" s="219">
        <v>6</v>
      </c>
      <c r="S20" s="219">
        <v>-6.7</v>
      </c>
      <c r="T20" s="219">
        <v>3.6</v>
      </c>
    </row>
    <row r="21" spans="1:20" s="212" customFormat="1" ht="15.75" customHeight="1" thickBot="1">
      <c r="A21" s="173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214"/>
      <c r="M21" s="214"/>
      <c r="N21" s="214"/>
      <c r="O21" s="215"/>
      <c r="P21" s="215"/>
      <c r="Q21" s="215"/>
      <c r="R21" s="216"/>
      <c r="S21" s="216"/>
      <c r="T21" s="216"/>
    </row>
    <row r="22" spans="1:20" s="164" customFormat="1" ht="15.75" customHeight="1" thickBot="1">
      <c r="A22" s="228" t="s">
        <v>275</v>
      </c>
      <c r="B22" s="163">
        <f aca="true" t="shared" si="4" ref="B22:G22">B18+B19-B20</f>
        <v>696</v>
      </c>
      <c r="C22" s="163">
        <f t="shared" si="4"/>
        <v>782</v>
      </c>
      <c r="D22" s="163">
        <f t="shared" si="4"/>
        <v>1007</v>
      </c>
      <c r="E22" s="163">
        <f t="shared" si="4"/>
        <v>1281</v>
      </c>
      <c r="F22" s="163">
        <f t="shared" si="4"/>
        <v>1609</v>
      </c>
      <c r="G22" s="163">
        <f t="shared" si="4"/>
        <v>1804</v>
      </c>
      <c r="H22" s="163">
        <f>H18+H19-H20</f>
        <v>2474</v>
      </c>
      <c r="I22" s="163">
        <v>2357</v>
      </c>
      <c r="J22" s="163">
        <v>2356</v>
      </c>
      <c r="K22" s="163">
        <v>2471</v>
      </c>
      <c r="L22" s="229">
        <f aca="true" t="shared" si="5" ref="L22:Q22">(C22-B22)*100/B22</f>
        <v>12.35632183908046</v>
      </c>
      <c r="M22" s="229">
        <f t="shared" si="5"/>
        <v>28.77237851662404</v>
      </c>
      <c r="N22" s="229">
        <f t="shared" si="5"/>
        <v>27.20953326713009</v>
      </c>
      <c r="O22" s="229">
        <f t="shared" si="5"/>
        <v>25.604996096799375</v>
      </c>
      <c r="P22" s="229">
        <f t="shared" si="5"/>
        <v>12.119328775637042</v>
      </c>
      <c r="Q22" s="229">
        <f t="shared" si="5"/>
        <v>37.13968957871397</v>
      </c>
      <c r="R22" s="230">
        <v>-4.8</v>
      </c>
      <c r="S22" s="231">
        <f>(J22-I22)*100/I22</f>
        <v>-0.04242681374628765</v>
      </c>
      <c r="T22" s="231">
        <f>(K22-J22)*100/J22</f>
        <v>4.881154499151104</v>
      </c>
    </row>
    <row r="23" spans="1:6" s="175" customFormat="1" ht="13.5" customHeight="1">
      <c r="A23" s="2" t="s">
        <v>222</v>
      </c>
      <c r="B23" s="2"/>
      <c r="C23" s="1"/>
      <c r="D23" s="1"/>
      <c r="E23" s="1"/>
      <c r="F23" s="1"/>
    </row>
  </sheetData>
  <sheetProtection/>
  <mergeCells count="2">
    <mergeCell ref="B3:J3"/>
    <mergeCell ref="L3:T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5" width="9.7109375" style="0" customWidth="1"/>
    <col min="17" max="17" width="9.7109375" style="0" customWidth="1"/>
  </cols>
  <sheetData>
    <row r="1" spans="1:13" s="175" customFormat="1" ht="19.5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0" s="175" customFormat="1" ht="6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</row>
    <row r="3" spans="1:19" s="175" customFormat="1" ht="13.5" customHeight="1" thickBot="1">
      <c r="A3" s="2"/>
      <c r="B3" s="334" t="s">
        <v>206</v>
      </c>
      <c r="C3" s="334"/>
      <c r="D3" s="334"/>
      <c r="E3" s="334"/>
      <c r="F3" s="334"/>
      <c r="G3" s="334"/>
      <c r="H3" s="334"/>
      <c r="I3" s="334"/>
      <c r="J3" s="155"/>
      <c r="K3" s="334" t="s">
        <v>244</v>
      </c>
      <c r="L3" s="334"/>
      <c r="M3" s="334"/>
      <c r="N3" s="334"/>
      <c r="O3" s="334"/>
      <c r="P3" s="334"/>
      <c r="Q3" s="334"/>
      <c r="R3" s="334"/>
      <c r="S3" s="334"/>
    </row>
    <row r="4" spans="1:19" s="175" customFormat="1" ht="13.5" thickBot="1">
      <c r="A4" s="232" t="s">
        <v>278</v>
      </c>
      <c r="B4" s="190">
        <v>2005</v>
      </c>
      <c r="C4" s="247">
        <v>2006</v>
      </c>
      <c r="D4" s="190">
        <v>2007</v>
      </c>
      <c r="E4" s="247">
        <v>2008</v>
      </c>
      <c r="F4" s="190">
        <v>2009</v>
      </c>
      <c r="G4" s="190">
        <v>2010</v>
      </c>
      <c r="H4" s="190">
        <v>2011</v>
      </c>
      <c r="I4" s="190">
        <v>2012</v>
      </c>
      <c r="J4" s="190">
        <v>2013</v>
      </c>
      <c r="K4" s="190">
        <v>2005</v>
      </c>
      <c r="L4" s="247">
        <v>2006</v>
      </c>
      <c r="M4" s="190">
        <v>2007</v>
      </c>
      <c r="N4" s="247">
        <v>2008</v>
      </c>
      <c r="O4" s="190">
        <v>2009</v>
      </c>
      <c r="P4" s="190">
        <v>2010</v>
      </c>
      <c r="Q4" s="190">
        <v>2011</v>
      </c>
      <c r="R4" s="190">
        <v>2012</v>
      </c>
      <c r="S4" s="190">
        <v>2013</v>
      </c>
    </row>
    <row r="5" spans="1:19" s="175" customFormat="1" ht="15.75" customHeight="1">
      <c r="A5" s="167" t="s">
        <v>212</v>
      </c>
      <c r="B5" s="177">
        <v>344</v>
      </c>
      <c r="C5" s="233">
        <v>328</v>
      </c>
      <c r="D5" s="142">
        <v>362</v>
      </c>
      <c r="E5" s="142">
        <v>426</v>
      </c>
      <c r="F5" s="233">
        <v>421</v>
      </c>
      <c r="G5" s="233">
        <v>554</v>
      </c>
      <c r="H5" s="233">
        <v>644</v>
      </c>
      <c r="I5" s="233">
        <v>683</v>
      </c>
      <c r="J5" s="233">
        <v>824</v>
      </c>
      <c r="K5" s="185">
        <f aca="true" t="shared" si="0" ref="K5:O11">B5*100/B$12</f>
        <v>1.2672683735494565</v>
      </c>
      <c r="L5" s="185">
        <f t="shared" si="0"/>
        <v>1.1204099060631938</v>
      </c>
      <c r="M5" s="185">
        <f t="shared" si="0"/>
        <v>1.0421164752281429</v>
      </c>
      <c r="N5" s="185">
        <f t="shared" si="0"/>
        <v>1.0120688016725268</v>
      </c>
      <c r="O5" s="185">
        <f t="shared" si="0"/>
        <v>0.8847511768661735</v>
      </c>
      <c r="P5" s="234">
        <f>G5/G$12</f>
        <v>0.009495406554230083</v>
      </c>
      <c r="Q5" s="185">
        <f aca="true" t="shared" si="1" ref="Q5:Q11">H5*100/H$12</f>
        <v>0.9721341665911905</v>
      </c>
      <c r="R5" s="234">
        <f>I5/I$12</f>
        <v>0.009291758495905095</v>
      </c>
      <c r="S5" s="234">
        <f>J5/J$12</f>
        <v>0.010328791506323877</v>
      </c>
    </row>
    <row r="6" spans="1:19" s="175" customFormat="1" ht="15.75" customHeight="1">
      <c r="A6" s="159" t="s">
        <v>209</v>
      </c>
      <c r="B6" s="158">
        <v>4027</v>
      </c>
      <c r="C6" s="235">
        <v>4058</v>
      </c>
      <c r="D6" s="236">
        <v>4650</v>
      </c>
      <c r="E6" s="236">
        <v>5403</v>
      </c>
      <c r="F6" s="235">
        <v>5629</v>
      </c>
      <c r="G6" s="235">
        <v>6564</v>
      </c>
      <c r="H6" s="235">
        <v>7445</v>
      </c>
      <c r="I6" s="235">
        <v>8438</v>
      </c>
      <c r="J6" s="235">
        <v>9007</v>
      </c>
      <c r="K6" s="186">
        <f t="shared" si="0"/>
        <v>14.835144593847854</v>
      </c>
      <c r="L6" s="186">
        <f t="shared" si="0"/>
        <v>13.861656703672075</v>
      </c>
      <c r="M6" s="186">
        <f t="shared" si="0"/>
        <v>13.386302789532774</v>
      </c>
      <c r="N6" s="186">
        <f t="shared" si="0"/>
        <v>12.836168393043808</v>
      </c>
      <c r="O6" s="186">
        <f t="shared" si="0"/>
        <v>11.829606590450572</v>
      </c>
      <c r="P6" s="237">
        <f aca="true" t="shared" si="2" ref="P6:P11">G6/G$12</f>
        <v>0.11250514191690662</v>
      </c>
      <c r="Q6" s="186">
        <f t="shared" si="1"/>
        <v>11.238414394831386</v>
      </c>
      <c r="R6" s="237">
        <f aca="true" t="shared" si="3" ref="R6:S11">I6/I$12</f>
        <v>0.11479335020270454</v>
      </c>
      <c r="S6" s="237">
        <f t="shared" si="3"/>
        <v>0.11290221492410094</v>
      </c>
    </row>
    <row r="7" spans="1:19" s="175" customFormat="1" ht="15.75" customHeight="1">
      <c r="A7" s="159" t="s">
        <v>279</v>
      </c>
      <c r="B7" s="158">
        <v>4206</v>
      </c>
      <c r="C7" s="235">
        <v>4317</v>
      </c>
      <c r="D7" s="236">
        <v>4757</v>
      </c>
      <c r="E7" s="236">
        <v>6502</v>
      </c>
      <c r="F7" s="235">
        <v>7295</v>
      </c>
      <c r="G7" s="235">
        <v>9494</v>
      </c>
      <c r="H7" s="235">
        <v>10751</v>
      </c>
      <c r="I7" s="235">
        <v>12267</v>
      </c>
      <c r="J7" s="235">
        <v>13840</v>
      </c>
      <c r="K7" s="186">
        <f t="shared" si="0"/>
        <v>15.494566218456438</v>
      </c>
      <c r="L7" s="186">
        <f t="shared" si="0"/>
        <v>14.746370623398805</v>
      </c>
      <c r="M7" s="186">
        <f t="shared" si="0"/>
        <v>13.694331692431701</v>
      </c>
      <c r="N7" s="186">
        <f t="shared" si="0"/>
        <v>15.447115841490069</v>
      </c>
      <c r="O7" s="186">
        <f t="shared" si="0"/>
        <v>15.330783456624076</v>
      </c>
      <c r="P7" s="237">
        <f t="shared" si="2"/>
        <v>0.16272453037158918</v>
      </c>
      <c r="Q7" s="186">
        <f t="shared" si="1"/>
        <v>16.22890438667995</v>
      </c>
      <c r="R7" s="237">
        <f t="shared" si="3"/>
        <v>0.16688433597257366</v>
      </c>
      <c r="S7" s="237">
        <f t="shared" si="3"/>
        <v>0.1734835854945661</v>
      </c>
    </row>
    <row r="8" spans="1:19" s="175" customFormat="1" ht="15.75" customHeight="1">
      <c r="A8" s="159" t="s">
        <v>205</v>
      </c>
      <c r="B8" s="158">
        <v>11537</v>
      </c>
      <c r="C8" s="235">
        <v>12387</v>
      </c>
      <c r="D8" s="236">
        <v>14952</v>
      </c>
      <c r="E8" s="236">
        <v>17266</v>
      </c>
      <c r="F8" s="235">
        <v>18178</v>
      </c>
      <c r="G8" s="235">
        <v>21046</v>
      </c>
      <c r="H8" s="235">
        <v>23257</v>
      </c>
      <c r="I8" s="235">
        <v>25414</v>
      </c>
      <c r="J8" s="235">
        <v>27501</v>
      </c>
      <c r="K8" s="186">
        <f t="shared" si="0"/>
        <v>42.50138146988396</v>
      </c>
      <c r="L8" s="186">
        <f t="shared" si="0"/>
        <v>42.31255337318531</v>
      </c>
      <c r="M8" s="186">
        <f t="shared" si="0"/>
        <v>43.04344071163313</v>
      </c>
      <c r="N8" s="186">
        <f t="shared" si="0"/>
        <v>41.01967119642688</v>
      </c>
      <c r="O8" s="186">
        <f t="shared" si="0"/>
        <v>38.20191661062542</v>
      </c>
      <c r="P8" s="237">
        <f t="shared" si="2"/>
        <v>0.36072261072261075</v>
      </c>
      <c r="Q8" s="186">
        <f t="shared" si="1"/>
        <v>35.10702532983124</v>
      </c>
      <c r="R8" s="237">
        <f t="shared" si="3"/>
        <v>0.34574048377003236</v>
      </c>
      <c r="S8" s="237">
        <f t="shared" si="3"/>
        <v>0.3447234165235594</v>
      </c>
    </row>
    <row r="9" spans="1:19" s="175" customFormat="1" ht="15.75" customHeight="1">
      <c r="A9" s="157" t="s">
        <v>280</v>
      </c>
      <c r="B9" s="158">
        <v>1131</v>
      </c>
      <c r="C9" s="235">
        <v>1385</v>
      </c>
      <c r="D9" s="236">
        <v>1870</v>
      </c>
      <c r="E9" s="236">
        <v>3105</v>
      </c>
      <c r="F9" s="235">
        <v>3878</v>
      </c>
      <c r="G9" s="235">
        <v>4927</v>
      </c>
      <c r="H9" s="235">
        <v>5226</v>
      </c>
      <c r="I9" s="235">
        <v>5127</v>
      </c>
      <c r="J9" s="235">
        <v>4316</v>
      </c>
      <c r="K9" s="186">
        <f t="shared" si="0"/>
        <v>4.166513170012894</v>
      </c>
      <c r="L9" s="186">
        <f t="shared" si="0"/>
        <v>4.730999146029035</v>
      </c>
      <c r="M9" s="186">
        <f t="shared" si="0"/>
        <v>5.383308863747589</v>
      </c>
      <c r="N9" s="186">
        <f t="shared" si="0"/>
        <v>7.376698660077925</v>
      </c>
      <c r="O9" s="186">
        <f t="shared" si="0"/>
        <v>8.149798251513113</v>
      </c>
      <c r="P9" s="237">
        <f t="shared" si="2"/>
        <v>0.08444741532976827</v>
      </c>
      <c r="Q9" s="186">
        <f t="shared" si="1"/>
        <v>7.888778190381306</v>
      </c>
      <c r="R9" s="237">
        <f t="shared" si="3"/>
        <v>0.06974940821157456</v>
      </c>
      <c r="S9" s="237">
        <f t="shared" si="3"/>
        <v>0.054100805996715844</v>
      </c>
    </row>
    <row r="10" spans="1:19" s="175" customFormat="1" ht="15.75" customHeight="1">
      <c r="A10" s="157" t="s">
        <v>281</v>
      </c>
      <c r="B10" s="158">
        <v>1172</v>
      </c>
      <c r="C10" s="235">
        <v>1187</v>
      </c>
      <c r="D10" s="236">
        <v>1376</v>
      </c>
      <c r="E10" s="236">
        <v>1683</v>
      </c>
      <c r="F10" s="235">
        <v>1606</v>
      </c>
      <c r="G10" s="235">
        <v>2036</v>
      </c>
      <c r="H10" s="235">
        <v>2055</v>
      </c>
      <c r="I10" s="235">
        <v>2209</v>
      </c>
      <c r="J10" s="235">
        <v>2082</v>
      </c>
      <c r="K10" s="186">
        <f t="shared" si="0"/>
        <v>4.317553877325475</v>
      </c>
      <c r="L10" s="186">
        <f t="shared" si="0"/>
        <v>4.054654141759181</v>
      </c>
      <c r="M10" s="186">
        <f t="shared" si="0"/>
        <v>3.961194115784322</v>
      </c>
      <c r="N10" s="186">
        <f t="shared" si="0"/>
        <v>3.998384491114701</v>
      </c>
      <c r="O10" s="186">
        <f t="shared" si="0"/>
        <v>3.375084061869536</v>
      </c>
      <c r="P10" s="237">
        <f t="shared" si="2"/>
        <v>0.03489647607294666</v>
      </c>
      <c r="Q10" s="186">
        <f t="shared" si="1"/>
        <v>3.102074087492075</v>
      </c>
      <c r="R10" s="237">
        <f t="shared" si="3"/>
        <v>0.030051968546785296</v>
      </c>
      <c r="S10" s="237">
        <f t="shared" si="3"/>
        <v>0.026097747471075624</v>
      </c>
    </row>
    <row r="11" spans="1:19" s="175" customFormat="1" ht="15.75" customHeight="1" thickBot="1">
      <c r="A11" s="238" t="s">
        <v>282</v>
      </c>
      <c r="B11" s="162">
        <v>4728</v>
      </c>
      <c r="C11" s="239">
        <v>5613</v>
      </c>
      <c r="D11" s="240">
        <v>6770</v>
      </c>
      <c r="E11" s="240">
        <v>7707</v>
      </c>
      <c r="F11" s="239">
        <v>10577</v>
      </c>
      <c r="G11" s="239">
        <v>13723</v>
      </c>
      <c r="H11" s="239">
        <v>16868</v>
      </c>
      <c r="I11" s="239">
        <v>19368</v>
      </c>
      <c r="J11" s="239">
        <v>22207</v>
      </c>
      <c r="K11" s="187">
        <f t="shared" si="0"/>
        <v>17.41757229692393</v>
      </c>
      <c r="L11" s="187">
        <f t="shared" si="0"/>
        <v>19.1733561058924</v>
      </c>
      <c r="M11" s="187">
        <f t="shared" si="0"/>
        <v>19.48930535164234</v>
      </c>
      <c r="N11" s="187">
        <f t="shared" si="0"/>
        <v>18.309892616174096</v>
      </c>
      <c r="O11" s="187">
        <f t="shared" si="0"/>
        <v>22.22805985205111</v>
      </c>
      <c r="P11" s="241">
        <f t="shared" si="2"/>
        <v>0.23520841903194845</v>
      </c>
      <c r="Q11" s="187">
        <f t="shared" si="1"/>
        <v>25.46266944419286</v>
      </c>
      <c r="R11" s="241">
        <f t="shared" si="3"/>
        <v>0.26348869480042447</v>
      </c>
      <c r="S11" s="241">
        <f t="shared" si="3"/>
        <v>0.2783634380836582</v>
      </c>
    </row>
    <row r="12" spans="1:19" s="244" customFormat="1" ht="15.75" customHeight="1" thickBot="1">
      <c r="A12" s="155" t="s">
        <v>76</v>
      </c>
      <c r="B12" s="163">
        <f aca="true" t="shared" si="4" ref="B12:O12">SUM(B5:B11)</f>
        <v>27145</v>
      </c>
      <c r="C12" s="242">
        <f t="shared" si="4"/>
        <v>29275</v>
      </c>
      <c r="D12" s="242">
        <f t="shared" si="4"/>
        <v>34737</v>
      </c>
      <c r="E12" s="242">
        <f t="shared" si="4"/>
        <v>42092</v>
      </c>
      <c r="F12" s="242">
        <f t="shared" si="4"/>
        <v>47584</v>
      </c>
      <c r="G12" s="242">
        <f>SUM(G5:G11)</f>
        <v>58344</v>
      </c>
      <c r="H12" s="242">
        <f>SUM(H5:H11)</f>
        <v>66246</v>
      </c>
      <c r="I12" s="242">
        <f>SUM(I5:I11)</f>
        <v>73506</v>
      </c>
      <c r="J12" s="242">
        <f>SUM(J5:J11)</f>
        <v>79777</v>
      </c>
      <c r="K12" s="243">
        <f t="shared" si="4"/>
        <v>100</v>
      </c>
      <c r="L12" s="243">
        <f t="shared" si="4"/>
        <v>100</v>
      </c>
      <c r="M12" s="243">
        <f t="shared" si="4"/>
        <v>100</v>
      </c>
      <c r="N12" s="243">
        <f t="shared" si="4"/>
        <v>100</v>
      </c>
      <c r="O12" s="243">
        <f t="shared" si="4"/>
        <v>100</v>
      </c>
      <c r="P12" s="181">
        <f>SUM(P5:P11)</f>
        <v>1</v>
      </c>
      <c r="Q12" s="243">
        <f>SUM(Q5:Q11)</f>
        <v>100</v>
      </c>
      <c r="R12" s="181">
        <f>SUM(R5:R11)</f>
        <v>1</v>
      </c>
      <c r="S12" s="181">
        <f>SUM(S5:S11)</f>
        <v>1</v>
      </c>
    </row>
    <row r="13" spans="1:10" s="175" customFormat="1" ht="13.5" customHeight="1">
      <c r="A13" s="2" t="s">
        <v>222</v>
      </c>
      <c r="B13" s="2"/>
      <c r="C13" s="1"/>
      <c r="D13" s="1"/>
      <c r="E13" s="1"/>
      <c r="F13" s="1"/>
      <c r="G13" s="1"/>
      <c r="H13" s="1"/>
      <c r="I13" s="1"/>
      <c r="J13" s="1"/>
    </row>
    <row r="17" spans="7:10" ht="12.75">
      <c r="G17" s="180"/>
      <c r="I17" s="180"/>
      <c r="J17" s="180"/>
    </row>
    <row r="20" spans="6:11" ht="12.75">
      <c r="F20" s="245"/>
      <c r="G20" s="246"/>
      <c r="H20" s="245"/>
      <c r="I20" s="246"/>
      <c r="J20" s="246"/>
      <c r="K20" s="180"/>
    </row>
    <row r="21" spans="6:11" ht="12.75">
      <c r="F21" s="245"/>
      <c r="G21" s="246"/>
      <c r="H21" s="245"/>
      <c r="I21" s="246"/>
      <c r="J21" s="246"/>
      <c r="K21" s="180"/>
    </row>
    <row r="22" spans="6:11" ht="12.75">
      <c r="F22" s="245"/>
      <c r="G22" s="246"/>
      <c r="H22" s="245"/>
      <c r="I22" s="246"/>
      <c r="J22" s="246"/>
      <c r="K22" s="180"/>
    </row>
    <row r="23" spans="6:11" ht="12.75">
      <c r="F23" s="245"/>
      <c r="G23" s="246"/>
      <c r="H23" s="245"/>
      <c r="I23" s="246"/>
      <c r="J23" s="246"/>
      <c r="K23" s="180"/>
    </row>
    <row r="24" spans="6:11" ht="12.75">
      <c r="F24" s="245"/>
      <c r="G24" s="246"/>
      <c r="H24" s="245"/>
      <c r="I24" s="246"/>
      <c r="J24" s="246"/>
      <c r="K24" s="180"/>
    </row>
    <row r="25" spans="6:11" ht="12.75">
      <c r="F25" s="245"/>
      <c r="G25" s="246"/>
      <c r="H25" s="245"/>
      <c r="I25" s="246"/>
      <c r="J25" s="246"/>
      <c r="K25" s="180"/>
    </row>
    <row r="26" spans="6:11" ht="12.75">
      <c r="F26" s="245"/>
      <c r="G26" s="246"/>
      <c r="H26" s="245"/>
      <c r="I26" s="246"/>
      <c r="J26" s="246"/>
      <c r="K26" s="180"/>
    </row>
    <row r="27" spans="6:11" ht="12.75">
      <c r="F27" s="245"/>
      <c r="G27" s="246"/>
      <c r="H27" s="245"/>
      <c r="I27" s="246"/>
      <c r="J27" s="246"/>
      <c r="K27" s="180"/>
    </row>
  </sheetData>
  <sheetProtection/>
  <mergeCells count="2">
    <mergeCell ref="B3:I3"/>
    <mergeCell ref="K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2" customWidth="1"/>
  </cols>
  <sheetData>
    <row r="1" spans="1:11" ht="26.25" thickBot="1">
      <c r="A1" s="251" t="s">
        <v>128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2.140625" style="0" customWidth="1"/>
    <col min="3" max="4" width="16.421875" style="0" bestFit="1" customWidth="1"/>
    <col min="5" max="5" width="12.140625" style="0" bestFit="1" customWidth="1"/>
    <col min="6" max="6" width="10.7109375" style="0" customWidth="1"/>
    <col min="7" max="7" width="12.8515625" style="0" customWidth="1"/>
    <col min="8" max="8" width="10.7109375" style="0" customWidth="1"/>
  </cols>
  <sheetData>
    <row r="1" spans="1:9" s="175" customFormat="1" ht="19.5" customHeight="1">
      <c r="A1" s="3" t="s">
        <v>283</v>
      </c>
      <c r="B1" s="3"/>
      <c r="C1" s="3"/>
      <c r="D1" s="3"/>
      <c r="E1" s="3"/>
      <c r="F1" s="3"/>
      <c r="G1" s="3"/>
      <c r="H1" s="3"/>
      <c r="I1" s="3"/>
    </row>
    <row r="2" spans="1:9" s="175" customFormat="1" ht="6.75" customHeight="1" thickBot="1">
      <c r="A2" s="2"/>
      <c r="B2" s="2"/>
      <c r="C2" s="1"/>
      <c r="D2" s="1"/>
      <c r="E2" s="1"/>
      <c r="F2" s="1"/>
      <c r="G2" s="1"/>
      <c r="H2" s="1"/>
      <c r="I2" s="1"/>
    </row>
    <row r="3" spans="1:10" s="175" customFormat="1" ht="13.5" customHeight="1" thickBot="1">
      <c r="A3" s="212"/>
      <c r="B3" s="132">
        <v>2005</v>
      </c>
      <c r="C3" s="132">
        <v>2006</v>
      </c>
      <c r="D3" s="132">
        <v>2007</v>
      </c>
      <c r="E3" s="132">
        <v>2008</v>
      </c>
      <c r="F3" s="132">
        <v>2009</v>
      </c>
      <c r="G3" s="132">
        <v>2010</v>
      </c>
      <c r="H3" s="132">
        <v>2011</v>
      </c>
      <c r="I3" s="132">
        <v>2012</v>
      </c>
      <c r="J3" s="132">
        <v>2013</v>
      </c>
    </row>
    <row r="4" spans="1:10" s="175" customFormat="1" ht="15.75" customHeight="1" thickBot="1">
      <c r="A4" s="345" t="s">
        <v>284</v>
      </c>
      <c r="B4" s="359">
        <f aca="true" t="shared" si="0" ref="B4:J4">B22+B23+B24</f>
        <v>15993</v>
      </c>
      <c r="C4" s="359">
        <f t="shared" si="0"/>
        <v>16538</v>
      </c>
      <c r="D4" s="359">
        <f t="shared" si="0"/>
        <v>17664</v>
      </c>
      <c r="E4" s="359">
        <f t="shared" si="0"/>
        <v>18632</v>
      </c>
      <c r="F4" s="359">
        <f t="shared" si="0"/>
        <v>19794</v>
      </c>
      <c r="G4" s="359">
        <f t="shared" si="0"/>
        <v>21337</v>
      </c>
      <c r="H4" s="359">
        <f t="shared" si="0"/>
        <v>21881</v>
      </c>
      <c r="I4" s="359">
        <f t="shared" si="0"/>
        <v>22637</v>
      </c>
      <c r="J4" s="359">
        <f t="shared" si="0"/>
        <v>23136</v>
      </c>
    </row>
    <row r="5" spans="1:10" s="175" customFormat="1" ht="15.75" customHeight="1" thickBot="1">
      <c r="A5" s="338" t="s">
        <v>285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 s="175" customFormat="1" ht="15.75" customHeight="1">
      <c r="A6" s="339" t="s">
        <v>286</v>
      </c>
      <c r="B6" s="340">
        <v>9013</v>
      </c>
      <c r="C6" s="340">
        <v>9353</v>
      </c>
      <c r="D6" s="340">
        <v>9894</v>
      </c>
      <c r="E6" s="340">
        <v>10289</v>
      </c>
      <c r="F6" s="340">
        <v>10885</v>
      </c>
      <c r="G6" s="340">
        <v>11715</v>
      </c>
      <c r="H6" s="340">
        <v>11940</v>
      </c>
      <c r="I6" s="340">
        <v>12304</v>
      </c>
      <c r="J6" s="340">
        <v>12506</v>
      </c>
    </row>
    <row r="7" spans="1:10" s="175" customFormat="1" ht="15.75" customHeight="1" thickBot="1">
      <c r="A7" s="341" t="s">
        <v>287</v>
      </c>
      <c r="B7" s="342">
        <v>6980</v>
      </c>
      <c r="C7" s="342">
        <v>7185</v>
      </c>
      <c r="D7" s="342">
        <v>7770</v>
      </c>
      <c r="E7" s="342">
        <v>8343</v>
      </c>
      <c r="F7" s="342">
        <v>8909</v>
      </c>
      <c r="G7" s="342">
        <v>9622</v>
      </c>
      <c r="H7" s="342">
        <v>9941</v>
      </c>
      <c r="I7" s="342">
        <v>10333</v>
      </c>
      <c r="J7" s="342">
        <v>10630</v>
      </c>
    </row>
    <row r="8" spans="1:10" s="175" customFormat="1" ht="15.75" customHeight="1" thickBot="1">
      <c r="A8" s="338" t="s">
        <v>288</v>
      </c>
      <c r="B8" s="338"/>
      <c r="C8" s="338"/>
      <c r="D8" s="338"/>
      <c r="E8" s="338"/>
      <c r="F8" s="338"/>
      <c r="G8" s="338"/>
      <c r="H8" s="338"/>
      <c r="I8" s="338"/>
      <c r="J8" s="338"/>
    </row>
    <row r="9" spans="1:10" s="175" customFormat="1" ht="15.75" customHeight="1">
      <c r="A9" s="149" t="s">
        <v>289</v>
      </c>
      <c r="B9" s="156">
        <v>1133</v>
      </c>
      <c r="C9" s="156">
        <v>1267</v>
      </c>
      <c r="D9" s="156">
        <v>1569</v>
      </c>
      <c r="E9" s="156">
        <v>2029</v>
      </c>
      <c r="F9" s="156">
        <v>2097</v>
      </c>
      <c r="G9" s="156">
        <v>2410</v>
      </c>
      <c r="H9" s="156">
        <v>2117</v>
      </c>
      <c r="I9" s="156">
        <v>1954</v>
      </c>
      <c r="J9" s="156">
        <v>2039</v>
      </c>
    </row>
    <row r="10" spans="1:10" s="175" customFormat="1" ht="15.75" customHeight="1">
      <c r="A10" s="159" t="s">
        <v>290</v>
      </c>
      <c r="B10" s="158">
        <v>7661</v>
      </c>
      <c r="C10" s="158">
        <v>7858</v>
      </c>
      <c r="D10" s="158">
        <v>8225</v>
      </c>
      <c r="E10" s="158">
        <v>8406</v>
      </c>
      <c r="F10" s="158">
        <v>9278</v>
      </c>
      <c r="G10" s="158">
        <v>10156</v>
      </c>
      <c r="H10" s="158">
        <v>10616</v>
      </c>
      <c r="I10" s="158">
        <v>11121</v>
      </c>
      <c r="J10" s="158">
        <v>11392</v>
      </c>
    </row>
    <row r="11" spans="1:10" s="175" customFormat="1" ht="15.75" customHeight="1">
      <c r="A11" s="159" t="s">
        <v>291</v>
      </c>
      <c r="B11" s="158">
        <v>6730</v>
      </c>
      <c r="C11" s="158">
        <v>6913</v>
      </c>
      <c r="D11" s="158">
        <v>7292</v>
      </c>
      <c r="E11" s="158">
        <v>7563</v>
      </c>
      <c r="F11" s="158">
        <v>7726</v>
      </c>
      <c r="G11" s="158">
        <v>7998</v>
      </c>
      <c r="H11" s="158">
        <v>8274</v>
      </c>
      <c r="I11" s="158">
        <v>8535</v>
      </c>
      <c r="J11" s="158">
        <v>8659</v>
      </c>
    </row>
    <row r="12" spans="1:10" s="175" customFormat="1" ht="15.75" customHeight="1" thickBot="1">
      <c r="A12" s="151" t="s">
        <v>292</v>
      </c>
      <c r="B12" s="161">
        <v>469</v>
      </c>
      <c r="C12" s="161">
        <v>500</v>
      </c>
      <c r="D12" s="161">
        <v>578</v>
      </c>
      <c r="E12" s="161">
        <v>634</v>
      </c>
      <c r="F12" s="161">
        <v>693</v>
      </c>
      <c r="G12" s="161">
        <v>773</v>
      </c>
      <c r="H12" s="161">
        <v>874</v>
      </c>
      <c r="I12" s="161">
        <v>1027</v>
      </c>
      <c r="J12" s="161">
        <v>1046</v>
      </c>
    </row>
    <row r="13" spans="1:10" s="175" customFormat="1" ht="15.75" customHeight="1" thickBot="1">
      <c r="A13" s="338" t="s">
        <v>293</v>
      </c>
      <c r="B13" s="338"/>
      <c r="C13" s="338"/>
      <c r="D13" s="338"/>
      <c r="E13" s="338"/>
      <c r="F13" s="338"/>
      <c r="G13" s="338"/>
      <c r="H13" s="338"/>
      <c r="I13" s="338"/>
      <c r="J13" s="338"/>
    </row>
    <row r="14" spans="1:10" s="175" customFormat="1" ht="15.75" customHeight="1">
      <c r="A14" s="149" t="s">
        <v>294</v>
      </c>
      <c r="B14" s="156">
        <v>5586</v>
      </c>
      <c r="C14" s="156">
        <v>5908</v>
      </c>
      <c r="D14" s="156">
        <v>6628</v>
      </c>
      <c r="E14" s="156">
        <v>7178</v>
      </c>
      <c r="F14" s="156">
        <v>7775</v>
      </c>
      <c r="G14" s="156">
        <v>8610</v>
      </c>
      <c r="H14" s="156">
        <v>8774</v>
      </c>
      <c r="I14" s="156">
        <v>8935</v>
      </c>
      <c r="J14" s="156">
        <v>9077</v>
      </c>
    </row>
    <row r="15" spans="1:10" s="175" customFormat="1" ht="15.75" customHeight="1">
      <c r="A15" s="159" t="s">
        <v>295</v>
      </c>
      <c r="B15" s="158">
        <v>10407</v>
      </c>
      <c r="C15" s="158">
        <v>10630</v>
      </c>
      <c r="D15" s="158">
        <v>11036</v>
      </c>
      <c r="E15" s="158">
        <v>11454</v>
      </c>
      <c r="F15" s="158">
        <v>12019</v>
      </c>
      <c r="G15" s="158">
        <v>12727</v>
      </c>
      <c r="H15" s="158">
        <v>13107</v>
      </c>
      <c r="I15" s="158">
        <v>13702</v>
      </c>
      <c r="J15" s="158">
        <v>14059</v>
      </c>
    </row>
    <row r="16" spans="1:10" s="175" customFormat="1" ht="15.75" customHeight="1" thickBot="1">
      <c r="A16" s="151" t="s">
        <v>296</v>
      </c>
      <c r="B16" s="161">
        <v>16535</v>
      </c>
      <c r="C16" s="161">
        <v>16912</v>
      </c>
      <c r="D16" s="161">
        <v>17732</v>
      </c>
      <c r="E16" s="161">
        <v>18060</v>
      </c>
      <c r="F16" s="161">
        <v>18791</v>
      </c>
      <c r="G16" s="161">
        <v>19121</v>
      </c>
      <c r="H16" s="161">
        <v>20048</v>
      </c>
      <c r="I16" s="161">
        <v>20884</v>
      </c>
      <c r="J16" s="161">
        <v>20995</v>
      </c>
    </row>
    <row r="17" spans="1:10" s="175" customFormat="1" ht="15.75" customHeight="1" thickBot="1">
      <c r="A17" s="338" t="s">
        <v>297</v>
      </c>
      <c r="B17" s="338"/>
      <c r="C17" s="338"/>
      <c r="D17" s="338"/>
      <c r="E17" s="338"/>
      <c r="F17" s="338"/>
      <c r="G17" s="338"/>
      <c r="H17" s="338"/>
      <c r="I17" s="338"/>
      <c r="J17" s="338"/>
    </row>
    <row r="18" spans="1:10" s="175" customFormat="1" ht="15.75" customHeight="1">
      <c r="A18" s="149" t="s">
        <v>298</v>
      </c>
      <c r="B18" s="156">
        <v>2810</v>
      </c>
      <c r="C18" s="156">
        <v>2881</v>
      </c>
      <c r="D18" s="156">
        <v>2848</v>
      </c>
      <c r="E18" s="156">
        <v>2663</v>
      </c>
      <c r="F18" s="156">
        <v>2666</v>
      </c>
      <c r="G18" s="156">
        <v>2588</v>
      </c>
      <c r="H18" s="156">
        <v>2602</v>
      </c>
      <c r="I18" s="156">
        <v>2523</v>
      </c>
      <c r="J18" s="156">
        <v>2523</v>
      </c>
    </row>
    <row r="19" spans="1:10" s="175" customFormat="1" ht="15.75" customHeight="1">
      <c r="A19" s="159" t="s">
        <v>299</v>
      </c>
      <c r="B19" s="158">
        <v>4263</v>
      </c>
      <c r="C19" s="158">
        <v>4238</v>
      </c>
      <c r="D19" s="158">
        <v>3982</v>
      </c>
      <c r="E19" s="158">
        <v>4020</v>
      </c>
      <c r="F19" s="158">
        <v>3902</v>
      </c>
      <c r="G19" s="158">
        <v>3888</v>
      </c>
      <c r="H19" s="158">
        <v>3700</v>
      </c>
      <c r="I19" s="158">
        <v>3778</v>
      </c>
      <c r="J19" s="158">
        <v>3675</v>
      </c>
    </row>
    <row r="20" spans="1:10" s="175" customFormat="1" ht="15.75" customHeight="1" thickBot="1">
      <c r="A20" s="151" t="s">
        <v>300</v>
      </c>
      <c r="B20" s="161">
        <v>8920</v>
      </c>
      <c r="C20" s="161">
        <v>9419</v>
      </c>
      <c r="D20" s="161">
        <v>10834</v>
      </c>
      <c r="E20" s="161">
        <v>11949</v>
      </c>
      <c r="F20" s="161">
        <v>13226</v>
      </c>
      <c r="G20" s="161">
        <v>14861</v>
      </c>
      <c r="H20" s="161">
        <v>15579</v>
      </c>
      <c r="I20" s="161">
        <v>16336</v>
      </c>
      <c r="J20" s="161">
        <v>16938</v>
      </c>
    </row>
    <row r="21" spans="1:10" s="175" customFormat="1" ht="15.75" customHeight="1" thickBot="1">
      <c r="A21" s="338" t="s">
        <v>301</v>
      </c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s="175" customFormat="1" ht="15.75" customHeight="1">
      <c r="A22" s="149" t="s">
        <v>302</v>
      </c>
      <c r="B22" s="343">
        <v>14639</v>
      </c>
      <c r="C22" s="343">
        <v>15230</v>
      </c>
      <c r="D22" s="343">
        <v>16340</v>
      </c>
      <c r="E22" s="343">
        <v>17531</v>
      </c>
      <c r="F22" s="343">
        <v>18598</v>
      </c>
      <c r="G22" s="343">
        <v>19823</v>
      </c>
      <c r="H22" s="343">
        <v>20399</v>
      </c>
      <c r="I22" s="343">
        <v>21117</v>
      </c>
      <c r="J22" s="343">
        <v>21629</v>
      </c>
    </row>
    <row r="23" spans="1:10" s="175" customFormat="1" ht="15.75" customHeight="1">
      <c r="A23" s="159" t="s">
        <v>303</v>
      </c>
      <c r="B23" s="235">
        <v>1097</v>
      </c>
      <c r="C23" s="235">
        <v>1017</v>
      </c>
      <c r="D23" s="235">
        <v>1015</v>
      </c>
      <c r="E23" s="235">
        <v>748</v>
      </c>
      <c r="F23" s="235">
        <v>744</v>
      </c>
      <c r="G23" s="235">
        <v>771</v>
      </c>
      <c r="H23" s="235">
        <v>746</v>
      </c>
      <c r="I23" s="235">
        <v>750</v>
      </c>
      <c r="J23" s="235">
        <v>734</v>
      </c>
    </row>
    <row r="24" spans="1:10" s="175" customFormat="1" ht="15.75" customHeight="1" thickBot="1">
      <c r="A24" s="178" t="s">
        <v>304</v>
      </c>
      <c r="B24" s="239">
        <v>257</v>
      </c>
      <c r="C24" s="239">
        <v>291</v>
      </c>
      <c r="D24" s="239">
        <v>309</v>
      </c>
      <c r="E24" s="239">
        <v>353</v>
      </c>
      <c r="F24" s="239">
        <v>452</v>
      </c>
      <c r="G24" s="239">
        <v>743</v>
      </c>
      <c r="H24" s="239">
        <v>736</v>
      </c>
      <c r="I24" s="239">
        <v>770</v>
      </c>
      <c r="J24" s="239">
        <v>773</v>
      </c>
    </row>
    <row r="25" spans="1:9" s="175" customFormat="1" ht="13.5" customHeight="1">
      <c r="A25" s="2" t="s">
        <v>222</v>
      </c>
      <c r="B25" s="2"/>
      <c r="C25" s="1"/>
      <c r="D25" s="1"/>
      <c r="E25" s="1"/>
      <c r="F25" s="1"/>
      <c r="G25" s="1"/>
      <c r="H25" s="1"/>
      <c r="I25" s="1"/>
    </row>
    <row r="26" s="175" customFormat="1" ht="12.75"/>
    <row r="27" spans="1:9" s="175" customFormat="1" ht="19.5" customHeight="1">
      <c r="A27" s="3" t="s">
        <v>306</v>
      </c>
      <c r="B27" s="3"/>
      <c r="C27" s="3"/>
      <c r="D27" s="3"/>
      <c r="E27" s="3"/>
      <c r="F27" s="3"/>
      <c r="G27" s="3"/>
      <c r="H27" s="3"/>
      <c r="I27" s="3"/>
    </row>
    <row r="28" spans="1:9" s="175" customFormat="1" ht="6.75" customHeight="1" thickBot="1">
      <c r="A28" s="2"/>
      <c r="B28" s="2"/>
      <c r="C28" s="1"/>
      <c r="D28" s="1"/>
      <c r="E28" s="1"/>
      <c r="F28" s="1"/>
      <c r="G28" s="1"/>
      <c r="H28" s="1"/>
      <c r="I28" s="1"/>
    </row>
    <row r="29" spans="1:10" s="175" customFormat="1" ht="13.5" customHeight="1" thickBot="1">
      <c r="A29" s="212"/>
      <c r="B29" s="148">
        <v>2005</v>
      </c>
      <c r="C29" s="148">
        <v>2006</v>
      </c>
      <c r="D29" s="148">
        <v>2007</v>
      </c>
      <c r="E29" s="148">
        <v>2008</v>
      </c>
      <c r="F29" s="148">
        <v>2009</v>
      </c>
      <c r="G29" s="148">
        <v>2010</v>
      </c>
      <c r="H29" s="148">
        <v>2011</v>
      </c>
      <c r="I29" s="148">
        <v>2012</v>
      </c>
      <c r="J29" s="148">
        <v>2013</v>
      </c>
    </row>
    <row r="30" spans="1:10" s="175" customFormat="1" ht="15.75" customHeight="1" thickBot="1">
      <c r="A30" s="345" t="s">
        <v>284</v>
      </c>
      <c r="B30" s="337">
        <v>100</v>
      </c>
      <c r="C30" s="337">
        <f>C47+C48+C49</f>
        <v>100</v>
      </c>
      <c r="D30" s="337">
        <v>100</v>
      </c>
      <c r="E30" s="337">
        <f>E47+E48+E49</f>
        <v>100</v>
      </c>
      <c r="F30" s="337">
        <f>F47+F48+F49</f>
        <v>100</v>
      </c>
      <c r="G30" s="337">
        <f>G47+G48+G49</f>
        <v>100</v>
      </c>
      <c r="H30" s="337">
        <f>H47+H48+H49</f>
        <v>100.00000000000001</v>
      </c>
      <c r="I30" s="337">
        <f>I47+I48+I49</f>
        <v>100</v>
      </c>
      <c r="J30" s="337">
        <f>J47+J48+J49</f>
        <v>100</v>
      </c>
    </row>
    <row r="31" spans="1:9" s="175" customFormat="1" ht="15.75" customHeight="1" thickBot="1">
      <c r="A31" s="338" t="s">
        <v>285</v>
      </c>
      <c r="B31" s="338"/>
      <c r="C31" s="338"/>
      <c r="D31" s="338"/>
      <c r="E31" s="338"/>
      <c r="F31" s="338"/>
      <c r="G31" s="338"/>
      <c r="H31" s="338"/>
      <c r="I31" s="338"/>
    </row>
    <row r="32" spans="1:10" s="175" customFormat="1" ht="15.75" customHeight="1">
      <c r="A32" s="346" t="s">
        <v>286</v>
      </c>
      <c r="B32" s="347">
        <v>56</v>
      </c>
      <c r="C32" s="347">
        <v>57</v>
      </c>
      <c r="D32" s="347">
        <v>56</v>
      </c>
      <c r="E32" s="347">
        <v>55</v>
      </c>
      <c r="F32" s="347">
        <v>55</v>
      </c>
      <c r="G32" s="347">
        <v>54.9</v>
      </c>
      <c r="H32" s="347">
        <v>54.6</v>
      </c>
      <c r="I32" s="347">
        <v>54.4</v>
      </c>
      <c r="J32" s="347">
        <v>54.1</v>
      </c>
    </row>
    <row r="33" spans="1:10" s="175" customFormat="1" ht="15.75" customHeight="1" thickBot="1">
      <c r="A33" s="341" t="s">
        <v>287</v>
      </c>
      <c r="B33" s="348">
        <v>44</v>
      </c>
      <c r="C33" s="348">
        <v>43</v>
      </c>
      <c r="D33" s="348">
        <v>44</v>
      </c>
      <c r="E33" s="348">
        <v>45</v>
      </c>
      <c r="F33" s="348">
        <v>45</v>
      </c>
      <c r="G33" s="348">
        <v>45.1</v>
      </c>
      <c r="H33" s="348">
        <v>45.4</v>
      </c>
      <c r="I33" s="348">
        <v>45.6</v>
      </c>
      <c r="J33" s="348">
        <v>45.9</v>
      </c>
    </row>
    <row r="34" spans="1:10" s="175" customFormat="1" ht="15.75" customHeight="1" thickBot="1">
      <c r="A34" s="338" t="s">
        <v>288</v>
      </c>
      <c r="B34" s="338"/>
      <c r="C34" s="338"/>
      <c r="D34" s="338"/>
      <c r="E34" s="338"/>
      <c r="F34" s="338"/>
      <c r="G34" s="338"/>
      <c r="H34" s="338"/>
      <c r="I34" s="338"/>
      <c r="J34" s="338"/>
    </row>
    <row r="35" spans="1:10" s="175" customFormat="1" ht="15.75" customHeight="1">
      <c r="A35" s="149" t="s">
        <v>289</v>
      </c>
      <c r="B35" s="182">
        <v>7</v>
      </c>
      <c r="C35" s="182">
        <v>8</v>
      </c>
      <c r="D35" s="182">
        <v>9</v>
      </c>
      <c r="E35" s="182">
        <v>11</v>
      </c>
      <c r="F35" s="182">
        <v>11</v>
      </c>
      <c r="G35" s="182">
        <v>11.3</v>
      </c>
      <c r="H35" s="182">
        <v>9.7</v>
      </c>
      <c r="I35" s="182">
        <v>8.6</v>
      </c>
      <c r="J35" s="182">
        <v>8.8</v>
      </c>
    </row>
    <row r="36" spans="1:10" s="175" customFormat="1" ht="15.75" customHeight="1">
      <c r="A36" s="159" t="s">
        <v>290</v>
      </c>
      <c r="B36" s="169">
        <v>48</v>
      </c>
      <c r="C36" s="169">
        <v>48</v>
      </c>
      <c r="D36" s="169">
        <v>47</v>
      </c>
      <c r="E36" s="169">
        <v>45</v>
      </c>
      <c r="F36" s="169">
        <v>47</v>
      </c>
      <c r="G36" s="169">
        <v>47.6</v>
      </c>
      <c r="H36" s="169">
        <v>48.5</v>
      </c>
      <c r="I36" s="169">
        <v>49.1</v>
      </c>
      <c r="J36" s="169">
        <v>49.2</v>
      </c>
    </row>
    <row r="37" spans="1:10" s="175" customFormat="1" ht="15.75" customHeight="1">
      <c r="A37" s="159" t="s">
        <v>291</v>
      </c>
      <c r="B37" s="169">
        <v>42</v>
      </c>
      <c r="C37" s="169">
        <v>42</v>
      </c>
      <c r="D37" s="169">
        <v>41</v>
      </c>
      <c r="E37" s="169">
        <v>41</v>
      </c>
      <c r="F37" s="169">
        <v>39</v>
      </c>
      <c r="G37" s="169">
        <v>37.5</v>
      </c>
      <c r="H37" s="169">
        <v>37.8</v>
      </c>
      <c r="I37" s="169">
        <v>37.7</v>
      </c>
      <c r="J37" s="169">
        <v>37.4</v>
      </c>
    </row>
    <row r="38" spans="1:10" s="175" customFormat="1" ht="15.75" customHeight="1" thickBot="1">
      <c r="A38" s="151" t="s">
        <v>292</v>
      </c>
      <c r="B38" s="170">
        <v>3</v>
      </c>
      <c r="C38" s="170">
        <v>3</v>
      </c>
      <c r="D38" s="170">
        <v>3</v>
      </c>
      <c r="E38" s="170">
        <v>3</v>
      </c>
      <c r="F38" s="170">
        <v>4</v>
      </c>
      <c r="G38" s="170">
        <v>3.6</v>
      </c>
      <c r="H38" s="170">
        <v>4</v>
      </c>
      <c r="I38" s="170">
        <v>4.5</v>
      </c>
      <c r="J38" s="170">
        <v>4.5</v>
      </c>
    </row>
    <row r="39" spans="1:10" s="175" customFormat="1" ht="15.75" customHeight="1" thickBot="1">
      <c r="A39" s="338" t="s">
        <v>293</v>
      </c>
      <c r="B39" s="338"/>
      <c r="C39" s="338"/>
      <c r="D39" s="338"/>
      <c r="E39" s="338"/>
      <c r="F39" s="338"/>
      <c r="G39" s="338"/>
      <c r="H39" s="338"/>
      <c r="I39" s="338"/>
      <c r="J39" s="338"/>
    </row>
    <row r="40" spans="1:10" s="175" customFormat="1" ht="15.75" customHeight="1">
      <c r="A40" s="149" t="s">
        <v>294</v>
      </c>
      <c r="B40" s="182">
        <v>35</v>
      </c>
      <c r="C40" s="182">
        <v>36</v>
      </c>
      <c r="D40" s="182">
        <v>38</v>
      </c>
      <c r="E40" s="182">
        <v>39</v>
      </c>
      <c r="F40" s="182">
        <v>39</v>
      </c>
      <c r="G40" s="182">
        <v>40.4</v>
      </c>
      <c r="H40" s="182">
        <v>40.1</v>
      </c>
      <c r="I40" s="182">
        <v>39.5</v>
      </c>
      <c r="J40" s="182">
        <v>39.2</v>
      </c>
    </row>
    <row r="41" spans="1:10" s="175" customFormat="1" ht="15.75" customHeight="1" thickBot="1">
      <c r="A41" s="151" t="s">
        <v>295</v>
      </c>
      <c r="B41" s="170">
        <v>65</v>
      </c>
      <c r="C41" s="170">
        <v>64</v>
      </c>
      <c r="D41" s="170">
        <v>62</v>
      </c>
      <c r="E41" s="170">
        <v>61</v>
      </c>
      <c r="F41" s="170">
        <v>61</v>
      </c>
      <c r="G41" s="170">
        <v>59.6</v>
      </c>
      <c r="H41" s="170">
        <v>59.9</v>
      </c>
      <c r="I41" s="170">
        <v>60.5</v>
      </c>
      <c r="J41" s="170">
        <v>60.8</v>
      </c>
    </row>
    <row r="42" spans="1:10" s="175" customFormat="1" ht="15.75" customHeight="1" thickBot="1">
      <c r="A42" s="338" t="s">
        <v>297</v>
      </c>
      <c r="B42" s="338"/>
      <c r="C42" s="338"/>
      <c r="D42" s="338"/>
      <c r="E42" s="338"/>
      <c r="F42" s="338"/>
      <c r="G42" s="338"/>
      <c r="H42" s="338"/>
      <c r="I42" s="338"/>
      <c r="J42" s="338"/>
    </row>
    <row r="43" spans="1:10" s="175" customFormat="1" ht="15.75" customHeight="1">
      <c r="A43" s="149" t="s">
        <v>298</v>
      </c>
      <c r="B43" s="156">
        <v>18</v>
      </c>
      <c r="C43" s="182">
        <v>17</v>
      </c>
      <c r="D43" s="182">
        <v>16</v>
      </c>
      <c r="E43" s="182">
        <v>14</v>
      </c>
      <c r="F43" s="182">
        <v>13</v>
      </c>
      <c r="G43" s="182">
        <v>12.1</v>
      </c>
      <c r="H43" s="182">
        <v>11.9</v>
      </c>
      <c r="I43" s="182">
        <v>11.1</v>
      </c>
      <c r="J43" s="182">
        <v>10.9</v>
      </c>
    </row>
    <row r="44" spans="1:10" s="175" customFormat="1" ht="15.75" customHeight="1">
      <c r="A44" s="159" t="s">
        <v>299</v>
      </c>
      <c r="B44" s="158">
        <v>27</v>
      </c>
      <c r="C44" s="169">
        <v>26</v>
      </c>
      <c r="D44" s="169">
        <v>23</v>
      </c>
      <c r="E44" s="169">
        <v>22</v>
      </c>
      <c r="F44" s="169">
        <v>20</v>
      </c>
      <c r="G44" s="169">
        <v>18.2</v>
      </c>
      <c r="H44" s="169">
        <v>16.9</v>
      </c>
      <c r="I44" s="169">
        <v>16.7</v>
      </c>
      <c r="J44" s="169">
        <v>15.9</v>
      </c>
    </row>
    <row r="45" spans="1:10" s="175" customFormat="1" ht="15.75" customHeight="1" thickBot="1">
      <c r="A45" s="151" t="s">
        <v>300</v>
      </c>
      <c r="B45" s="161">
        <v>56</v>
      </c>
      <c r="C45" s="170">
        <v>57</v>
      </c>
      <c r="D45" s="170">
        <v>61</v>
      </c>
      <c r="E45" s="170">
        <v>64</v>
      </c>
      <c r="F45" s="170">
        <v>67</v>
      </c>
      <c r="G45" s="170">
        <v>69.6</v>
      </c>
      <c r="H45" s="170">
        <v>71.2</v>
      </c>
      <c r="I45" s="170">
        <v>72.2</v>
      </c>
      <c r="J45" s="170">
        <v>73.2</v>
      </c>
    </row>
    <row r="46" spans="1:10" s="175" customFormat="1" ht="15.75" customHeight="1" thickBot="1">
      <c r="A46" s="338" t="s">
        <v>307</v>
      </c>
      <c r="B46" s="338"/>
      <c r="C46" s="338"/>
      <c r="D46" s="338"/>
      <c r="E46" s="338"/>
      <c r="F46" s="338"/>
      <c r="G46" s="338"/>
      <c r="H46" s="338"/>
      <c r="I46" s="338"/>
      <c r="J46" s="338"/>
    </row>
    <row r="47" spans="1:10" s="175" customFormat="1" ht="15.75" customHeight="1">
      <c r="A47" s="149" t="s">
        <v>302</v>
      </c>
      <c r="B47" s="360">
        <v>92</v>
      </c>
      <c r="C47" s="360">
        <v>92</v>
      </c>
      <c r="D47" s="360">
        <v>93</v>
      </c>
      <c r="E47" s="360">
        <v>94</v>
      </c>
      <c r="F47" s="360">
        <v>94</v>
      </c>
      <c r="G47" s="360">
        <v>92.9</v>
      </c>
      <c r="H47" s="360">
        <v>93.2</v>
      </c>
      <c r="I47" s="360">
        <v>93.3</v>
      </c>
      <c r="J47" s="360">
        <v>93.5</v>
      </c>
    </row>
    <row r="48" spans="1:10" s="175" customFormat="1" ht="15.75" customHeight="1">
      <c r="A48" s="159" t="s">
        <v>303</v>
      </c>
      <c r="B48" s="349">
        <v>7</v>
      </c>
      <c r="C48" s="349">
        <v>6</v>
      </c>
      <c r="D48" s="349">
        <v>6</v>
      </c>
      <c r="E48" s="349">
        <v>4</v>
      </c>
      <c r="F48" s="349">
        <v>4</v>
      </c>
      <c r="G48" s="349">
        <v>3.6</v>
      </c>
      <c r="H48" s="349">
        <v>3.4</v>
      </c>
      <c r="I48" s="349">
        <v>3.3</v>
      </c>
      <c r="J48" s="349">
        <v>3.2</v>
      </c>
    </row>
    <row r="49" spans="1:10" s="175" customFormat="1" ht="15.75" customHeight="1" thickBot="1">
      <c r="A49" s="178" t="s">
        <v>304</v>
      </c>
      <c r="B49" s="350">
        <v>2</v>
      </c>
      <c r="C49" s="350">
        <v>2</v>
      </c>
      <c r="D49" s="350">
        <v>2</v>
      </c>
      <c r="E49" s="350">
        <v>2</v>
      </c>
      <c r="F49" s="350">
        <v>2</v>
      </c>
      <c r="G49" s="350">
        <v>3.5</v>
      </c>
      <c r="H49" s="350">
        <v>3.4</v>
      </c>
      <c r="I49" s="350">
        <v>3.4</v>
      </c>
      <c r="J49" s="350">
        <v>3.3</v>
      </c>
    </row>
    <row r="50" spans="1:9" s="175" customFormat="1" ht="13.5" customHeight="1">
      <c r="A50" s="2" t="s">
        <v>222</v>
      </c>
      <c r="B50" s="2"/>
      <c r="C50" s="1"/>
      <c r="D50" s="1"/>
      <c r="E50" s="1"/>
      <c r="F50" s="1"/>
      <c r="G50" s="1"/>
      <c r="H50" s="1"/>
      <c r="I50" s="1"/>
    </row>
    <row r="51" s="175" customFormat="1" ht="12.75"/>
    <row r="52" spans="1:9" s="175" customFormat="1" ht="19.5" customHeight="1">
      <c r="A52" s="3" t="s">
        <v>308</v>
      </c>
      <c r="B52" s="3"/>
      <c r="C52" s="3"/>
      <c r="D52" s="3"/>
      <c r="E52" s="3"/>
      <c r="F52" s="3"/>
      <c r="G52" s="3"/>
      <c r="H52" s="3"/>
      <c r="I52" s="3"/>
    </row>
    <row r="53" spans="1:9" s="175" customFormat="1" ht="6.75" customHeight="1" thickBot="1">
      <c r="A53" s="2"/>
      <c r="B53" s="2"/>
      <c r="C53" s="1"/>
      <c r="D53" s="1"/>
      <c r="E53" s="1"/>
      <c r="F53" s="1"/>
      <c r="G53" s="1"/>
      <c r="H53" s="1"/>
      <c r="I53" s="1"/>
    </row>
    <row r="54" spans="1:10" s="175" customFormat="1" ht="13.5" thickBot="1">
      <c r="A54" s="212"/>
      <c r="B54" s="148">
        <v>2005</v>
      </c>
      <c r="C54" s="148">
        <v>2006</v>
      </c>
      <c r="D54" s="148">
        <v>2007</v>
      </c>
      <c r="E54" s="148">
        <v>2008</v>
      </c>
      <c r="F54" s="148">
        <v>2009</v>
      </c>
      <c r="G54" s="148">
        <v>2010</v>
      </c>
      <c r="H54" s="148">
        <v>2011</v>
      </c>
      <c r="I54" s="148">
        <v>2012</v>
      </c>
      <c r="J54" s="148">
        <v>2013</v>
      </c>
    </row>
    <row r="55" spans="1:10" s="175" customFormat="1" ht="15.75" customHeight="1" thickBot="1">
      <c r="A55" s="345" t="s">
        <v>284</v>
      </c>
      <c r="B55" s="362">
        <v>3.23</v>
      </c>
      <c r="C55" s="362">
        <v>3.41</v>
      </c>
      <c r="D55" s="362">
        <v>6.81</v>
      </c>
      <c r="E55" s="362">
        <v>5.48</v>
      </c>
      <c r="F55" s="362">
        <v>6.24</v>
      </c>
      <c r="G55" s="362">
        <v>7.8</v>
      </c>
      <c r="H55" s="362">
        <v>6.24</v>
      </c>
      <c r="I55" s="362">
        <v>7.8</v>
      </c>
      <c r="J55" s="359">
        <v>2.2</v>
      </c>
    </row>
    <row r="56" spans="1:10" s="175" customFormat="1" ht="15.75" customHeight="1" thickBot="1">
      <c r="A56" s="338" t="s">
        <v>285</v>
      </c>
      <c r="B56" s="338"/>
      <c r="C56" s="338"/>
      <c r="D56" s="338"/>
      <c r="E56" s="338"/>
      <c r="F56" s="338"/>
      <c r="G56" s="338"/>
      <c r="H56" s="338"/>
      <c r="I56" s="338"/>
      <c r="J56" s="338"/>
    </row>
    <row r="57" spans="1:10" s="175" customFormat="1" ht="15.75" customHeight="1">
      <c r="A57" s="339" t="s">
        <v>286</v>
      </c>
      <c r="B57" s="364">
        <v>3.01</v>
      </c>
      <c r="C57" s="364">
        <v>3.77</v>
      </c>
      <c r="D57" s="364">
        <v>5.78</v>
      </c>
      <c r="E57" s="364">
        <v>3.99</v>
      </c>
      <c r="F57" s="364">
        <v>5.79</v>
      </c>
      <c r="G57" s="364">
        <v>7.63</v>
      </c>
      <c r="H57" s="364">
        <v>1.92</v>
      </c>
      <c r="I57" s="364">
        <v>3.05</v>
      </c>
      <c r="J57" s="365">
        <v>1.64</v>
      </c>
    </row>
    <row r="58" spans="1:10" s="175" customFormat="1" ht="15.75" customHeight="1" thickBot="1">
      <c r="A58" s="341" t="s">
        <v>287</v>
      </c>
      <c r="B58" s="361">
        <v>3.51</v>
      </c>
      <c r="C58" s="361">
        <v>2.94</v>
      </c>
      <c r="D58" s="361">
        <v>8.14</v>
      </c>
      <c r="E58" s="361">
        <v>7.37</v>
      </c>
      <c r="F58" s="361">
        <v>6.78</v>
      </c>
      <c r="G58" s="361">
        <v>8</v>
      </c>
      <c r="H58" s="361">
        <v>3.32</v>
      </c>
      <c r="I58" s="361">
        <v>3.94</v>
      </c>
      <c r="J58" s="348">
        <v>2.87</v>
      </c>
    </row>
    <row r="59" spans="1:10" s="175" customFormat="1" ht="15.75" customHeight="1" thickBot="1">
      <c r="A59" s="338" t="s">
        <v>288</v>
      </c>
      <c r="B59" s="338"/>
      <c r="C59" s="338"/>
      <c r="D59" s="338"/>
      <c r="E59" s="338"/>
      <c r="F59" s="338"/>
      <c r="G59" s="338"/>
      <c r="H59" s="338"/>
      <c r="I59" s="338"/>
      <c r="J59" s="338"/>
    </row>
    <row r="60" spans="1:10" s="175" customFormat="1" ht="15.75" customHeight="1">
      <c r="A60" s="149" t="s">
        <v>289</v>
      </c>
      <c r="B60" s="182">
        <v>10.11</v>
      </c>
      <c r="C60" s="182">
        <v>11.83</v>
      </c>
      <c r="D60" s="182">
        <v>23.84</v>
      </c>
      <c r="E60" s="182">
        <v>29.32</v>
      </c>
      <c r="F60" s="182">
        <v>3.35</v>
      </c>
      <c r="G60" s="182">
        <v>14.93</v>
      </c>
      <c r="H60" s="363">
        <v>-12.16</v>
      </c>
      <c r="I60" s="363">
        <v>-7.7</v>
      </c>
      <c r="J60" s="182">
        <v>4.35</v>
      </c>
    </row>
    <row r="61" spans="1:10" s="175" customFormat="1" ht="15.75" customHeight="1">
      <c r="A61" s="159" t="s">
        <v>290</v>
      </c>
      <c r="B61" s="169">
        <v>2.37</v>
      </c>
      <c r="C61" s="169">
        <v>2.57</v>
      </c>
      <c r="D61" s="169">
        <v>4.67</v>
      </c>
      <c r="E61" s="169">
        <v>2.2</v>
      </c>
      <c r="F61" s="169">
        <v>10.37</v>
      </c>
      <c r="G61" s="169">
        <v>9.46</v>
      </c>
      <c r="H61" s="169">
        <v>4.53</v>
      </c>
      <c r="I61" s="169">
        <v>4.76</v>
      </c>
      <c r="J61" s="169">
        <v>2.44</v>
      </c>
    </row>
    <row r="62" spans="1:10" s="175" customFormat="1" ht="15.75" customHeight="1">
      <c r="A62" s="159" t="s">
        <v>291</v>
      </c>
      <c r="B62" s="169">
        <v>4.02</v>
      </c>
      <c r="C62" s="169">
        <v>2.72</v>
      </c>
      <c r="D62" s="169">
        <v>5.48</v>
      </c>
      <c r="E62" s="169">
        <v>3.72</v>
      </c>
      <c r="F62" s="169">
        <v>2.16</v>
      </c>
      <c r="G62" s="169">
        <v>3.52</v>
      </c>
      <c r="H62" s="169">
        <v>3.45</v>
      </c>
      <c r="I62" s="169">
        <v>3.15</v>
      </c>
      <c r="J62" s="169">
        <v>1.45</v>
      </c>
    </row>
    <row r="63" spans="1:10" s="175" customFormat="1" ht="15.75" customHeight="1" thickBot="1">
      <c r="A63" s="151" t="s">
        <v>292</v>
      </c>
      <c r="B63" s="354">
        <v>-8.04</v>
      </c>
      <c r="C63" s="170">
        <v>6.61</v>
      </c>
      <c r="D63" s="170">
        <v>15.6</v>
      </c>
      <c r="E63" s="170">
        <v>9.69</v>
      </c>
      <c r="F63" s="170">
        <v>9.31</v>
      </c>
      <c r="G63" s="170">
        <v>11.54</v>
      </c>
      <c r="H63" s="170">
        <v>13.07</v>
      </c>
      <c r="I63" s="170">
        <v>17.51</v>
      </c>
      <c r="J63" s="170">
        <v>1.85</v>
      </c>
    </row>
    <row r="64" spans="1:10" s="175" customFormat="1" ht="15.75" customHeight="1" thickBot="1">
      <c r="A64" s="338" t="s">
        <v>293</v>
      </c>
      <c r="B64" s="338"/>
      <c r="C64" s="338"/>
      <c r="D64" s="338"/>
      <c r="E64" s="338"/>
      <c r="F64" s="338"/>
      <c r="G64" s="338"/>
      <c r="H64" s="338"/>
      <c r="I64" s="338"/>
      <c r="J64" s="338"/>
    </row>
    <row r="65" spans="1:10" s="175" customFormat="1" ht="15.75" customHeight="1">
      <c r="A65" s="149" t="s">
        <v>294</v>
      </c>
      <c r="B65" s="182">
        <v>4.36</v>
      </c>
      <c r="C65" s="182">
        <v>5.76</v>
      </c>
      <c r="D65" s="182">
        <v>12.19</v>
      </c>
      <c r="E65" s="182">
        <v>8.3</v>
      </c>
      <c r="F65" s="182">
        <v>8.32</v>
      </c>
      <c r="G65" s="182">
        <v>10.74</v>
      </c>
      <c r="H65" s="182">
        <v>1.9</v>
      </c>
      <c r="I65" s="182">
        <v>1.83</v>
      </c>
      <c r="J65" s="182">
        <v>1.59</v>
      </c>
    </row>
    <row r="66" spans="1:10" s="175" customFormat="1" ht="15.75" customHeight="1">
      <c r="A66" s="159" t="s">
        <v>295</v>
      </c>
      <c r="B66" s="169">
        <v>2.63</v>
      </c>
      <c r="C66" s="169">
        <v>2.14</v>
      </c>
      <c r="D66" s="169">
        <v>3.82</v>
      </c>
      <c r="E66" s="169">
        <v>3.79</v>
      </c>
      <c r="F66" s="169">
        <v>4.93</v>
      </c>
      <c r="G66" s="169">
        <v>5.89</v>
      </c>
      <c r="H66" s="169">
        <v>2.99</v>
      </c>
      <c r="I66" s="169">
        <v>4.54</v>
      </c>
      <c r="J66" s="169">
        <v>2.61</v>
      </c>
    </row>
    <row r="67" spans="1:10" s="175" customFormat="1" ht="15.75" customHeight="1" thickBot="1">
      <c r="A67" s="151" t="s">
        <v>296</v>
      </c>
      <c r="B67" s="170">
        <v>1.97</v>
      </c>
      <c r="C67" s="170">
        <v>2.28</v>
      </c>
      <c r="D67" s="170">
        <v>4.85</v>
      </c>
      <c r="E67" s="170">
        <v>1.85</v>
      </c>
      <c r="F67" s="170">
        <v>4.05</v>
      </c>
      <c r="G67" s="170">
        <v>1.67</v>
      </c>
      <c r="H67" s="170">
        <v>4.85</v>
      </c>
      <c r="I67" s="170">
        <v>4.17</v>
      </c>
      <c r="J67" s="170">
        <v>0.53</v>
      </c>
    </row>
    <row r="68" spans="1:10" s="175" customFormat="1" ht="15.75" customHeight="1" thickBot="1">
      <c r="A68" s="338" t="s">
        <v>297</v>
      </c>
      <c r="B68" s="338"/>
      <c r="C68" s="338"/>
      <c r="D68" s="338"/>
      <c r="E68" s="338"/>
      <c r="F68" s="338"/>
      <c r="G68" s="338"/>
      <c r="H68" s="338"/>
      <c r="I68" s="338"/>
      <c r="J68" s="338"/>
    </row>
    <row r="69" spans="1:10" s="175" customFormat="1" ht="15.75" customHeight="1">
      <c r="A69" s="149" t="s">
        <v>298</v>
      </c>
      <c r="B69" s="363">
        <v>-3.87</v>
      </c>
      <c r="C69" s="182">
        <v>2.53</v>
      </c>
      <c r="D69" s="363">
        <v>-1.15</v>
      </c>
      <c r="E69" s="363">
        <v>-6.5</v>
      </c>
      <c r="F69" s="182">
        <v>0.11</v>
      </c>
      <c r="G69" s="363">
        <v>-2.9</v>
      </c>
      <c r="H69" s="363">
        <v>0.54</v>
      </c>
      <c r="I69" s="363">
        <v>-3.04</v>
      </c>
      <c r="J69" s="363">
        <v>0</v>
      </c>
    </row>
    <row r="70" spans="1:10" s="175" customFormat="1" ht="15.75" customHeight="1">
      <c r="A70" s="159" t="s">
        <v>299</v>
      </c>
      <c r="B70" s="169">
        <v>0.88</v>
      </c>
      <c r="C70" s="355">
        <v>-0.59</v>
      </c>
      <c r="D70" s="355">
        <v>-6.04</v>
      </c>
      <c r="E70" s="169">
        <v>0.95</v>
      </c>
      <c r="F70" s="355">
        <v>-2.94</v>
      </c>
      <c r="G70" s="355">
        <v>-0.35</v>
      </c>
      <c r="H70" s="355">
        <v>-4.84</v>
      </c>
      <c r="I70" s="355">
        <v>2.11</v>
      </c>
      <c r="J70" s="355">
        <v>-2.73</v>
      </c>
    </row>
    <row r="71" spans="1:10" s="175" customFormat="1" ht="15.75" customHeight="1" thickBot="1">
      <c r="A71" s="151" t="s">
        <v>300</v>
      </c>
      <c r="B71" s="170">
        <v>6.9</v>
      </c>
      <c r="C71" s="170">
        <v>5.59</v>
      </c>
      <c r="D71" s="170">
        <v>15.02</v>
      </c>
      <c r="E71" s="170">
        <v>10.29</v>
      </c>
      <c r="F71" s="170">
        <v>10.69</v>
      </c>
      <c r="G71" s="170">
        <v>12.36</v>
      </c>
      <c r="H71" s="170">
        <v>4.83</v>
      </c>
      <c r="I71" s="170">
        <v>4.86</v>
      </c>
      <c r="J71" s="170">
        <v>3.69</v>
      </c>
    </row>
    <row r="72" spans="1:10" s="175" customFormat="1" ht="15.75" customHeight="1" thickBot="1">
      <c r="A72" s="338" t="s">
        <v>307</v>
      </c>
      <c r="B72" s="338"/>
      <c r="C72" s="338"/>
      <c r="D72" s="338"/>
      <c r="E72" s="338"/>
      <c r="F72" s="338"/>
      <c r="G72" s="338"/>
      <c r="H72" s="338"/>
      <c r="I72" s="338"/>
      <c r="J72" s="338"/>
    </row>
    <row r="73" spans="1:10" s="175" customFormat="1" ht="15.75" customHeight="1">
      <c r="A73" s="149" t="s">
        <v>302</v>
      </c>
      <c r="B73" s="360">
        <v>3.68</v>
      </c>
      <c r="C73" s="360">
        <v>4.04</v>
      </c>
      <c r="D73" s="360">
        <v>7.29</v>
      </c>
      <c r="E73" s="360">
        <v>7.29</v>
      </c>
      <c r="F73" s="360">
        <v>6.09</v>
      </c>
      <c r="G73" s="360">
        <v>6.59</v>
      </c>
      <c r="H73" s="360">
        <v>2.91</v>
      </c>
      <c r="I73" s="360">
        <v>3.52</v>
      </c>
      <c r="J73" s="360">
        <v>2.42</v>
      </c>
    </row>
    <row r="74" spans="1:10" s="175" customFormat="1" ht="15.75" customHeight="1">
      <c r="A74" s="159" t="s">
        <v>303</v>
      </c>
      <c r="B74" s="349">
        <v>-4.61</v>
      </c>
      <c r="C74" s="349">
        <v>-7.29</v>
      </c>
      <c r="D74" s="349">
        <v>-0.2</v>
      </c>
      <c r="E74" s="349">
        <v>-26.31</v>
      </c>
      <c r="F74" s="349">
        <v>-0.53</v>
      </c>
      <c r="G74" s="349">
        <v>3.63</v>
      </c>
      <c r="H74" s="349">
        <v>-3.24</v>
      </c>
      <c r="I74" s="349">
        <v>0.54</v>
      </c>
      <c r="J74" s="349">
        <v>-2.13</v>
      </c>
    </row>
    <row r="75" spans="1:10" s="175" customFormat="1" ht="15.75" customHeight="1" thickBot="1">
      <c r="A75" s="178" t="s">
        <v>304</v>
      </c>
      <c r="B75" s="350">
        <v>14.73</v>
      </c>
      <c r="C75" s="350">
        <v>13.23</v>
      </c>
      <c r="D75" s="350">
        <v>6.19</v>
      </c>
      <c r="E75" s="350">
        <v>14.24</v>
      </c>
      <c r="F75" s="350">
        <v>28.05</v>
      </c>
      <c r="G75" s="350">
        <v>64.38</v>
      </c>
      <c r="H75" s="350">
        <v>-0.94</v>
      </c>
      <c r="I75" s="350">
        <v>4.62</v>
      </c>
      <c r="J75" s="350">
        <v>0.39</v>
      </c>
    </row>
    <row r="76" spans="1:9" s="175" customFormat="1" ht="13.5" customHeight="1">
      <c r="A76" s="2" t="s">
        <v>222</v>
      </c>
      <c r="B76" s="2"/>
      <c r="C76" s="1"/>
      <c r="D76" s="1"/>
      <c r="E76" s="1"/>
      <c r="F76" s="1"/>
      <c r="G76" s="1"/>
      <c r="H76" s="1"/>
      <c r="I76" s="1"/>
    </row>
    <row r="77" spans="1:2" s="175" customFormat="1" ht="12.75">
      <c r="A77" s="344"/>
      <c r="B77" s="175" t="s">
        <v>305</v>
      </c>
    </row>
    <row r="79" spans="1:9" s="175" customFormat="1" ht="19.5" customHeight="1">
      <c r="A79" s="3" t="s">
        <v>309</v>
      </c>
      <c r="B79" s="3"/>
      <c r="C79" s="3"/>
      <c r="D79" s="3"/>
      <c r="E79" s="3"/>
      <c r="F79" s="3"/>
      <c r="G79" s="3"/>
      <c r="H79" s="3"/>
      <c r="I79" s="3"/>
    </row>
    <row r="80" spans="1:9" s="175" customFormat="1" ht="6.75" customHeight="1" thickBot="1">
      <c r="A80" s="2"/>
      <c r="B80" s="2"/>
      <c r="C80" s="1"/>
      <c r="D80" s="1"/>
      <c r="E80" s="1"/>
      <c r="F80" s="1"/>
      <c r="G80" s="1"/>
      <c r="H80" s="1"/>
      <c r="I80" s="1"/>
    </row>
    <row r="81" spans="1:7" s="175" customFormat="1" ht="15.75" customHeight="1" thickBot="1">
      <c r="A81" s="356" t="s">
        <v>310</v>
      </c>
      <c r="B81" s="357" t="s">
        <v>311</v>
      </c>
      <c r="C81" s="357" t="s">
        <v>312</v>
      </c>
      <c r="D81" s="357" t="s">
        <v>313</v>
      </c>
      <c r="E81" s="357" t="s">
        <v>314</v>
      </c>
      <c r="F81" s="357" t="s">
        <v>315</v>
      </c>
      <c r="G81" s="247" t="s">
        <v>316</v>
      </c>
    </row>
    <row r="82" spans="1:7" s="175" customFormat="1" ht="15.75" customHeight="1">
      <c r="A82" s="346" t="s">
        <v>317</v>
      </c>
      <c r="B82" s="351">
        <v>42.3</v>
      </c>
      <c r="C82" s="351">
        <v>50.8</v>
      </c>
      <c r="D82" s="351">
        <v>56.2</v>
      </c>
      <c r="E82" s="351">
        <v>61.3</v>
      </c>
      <c r="F82" s="351">
        <v>75</v>
      </c>
      <c r="G82" s="366">
        <v>12506</v>
      </c>
    </row>
    <row r="83" spans="1:7" s="175" customFormat="1" ht="15.75" customHeight="1" thickBot="1">
      <c r="A83" s="352" t="s">
        <v>318</v>
      </c>
      <c r="B83" s="353">
        <v>57.7</v>
      </c>
      <c r="C83" s="353">
        <v>49.2</v>
      </c>
      <c r="D83" s="353">
        <v>43.8</v>
      </c>
      <c r="E83" s="353">
        <v>383.7</v>
      </c>
      <c r="F83" s="353">
        <v>25</v>
      </c>
      <c r="G83" s="367">
        <v>10630</v>
      </c>
    </row>
    <row r="84" spans="1:7" s="175" customFormat="1" ht="15.75" customHeight="1" thickBot="1">
      <c r="A84" s="358" t="s">
        <v>316</v>
      </c>
      <c r="B84" s="163">
        <v>2039</v>
      </c>
      <c r="C84" s="163">
        <v>11392</v>
      </c>
      <c r="D84" s="163">
        <v>4710</v>
      </c>
      <c r="E84" s="163">
        <v>3949</v>
      </c>
      <c r="F84" s="163">
        <v>1046</v>
      </c>
      <c r="G84" s="163">
        <f>SUM(G82:G83)</f>
        <v>23136</v>
      </c>
    </row>
    <row r="85" spans="1:9" s="175" customFormat="1" ht="13.5" customHeight="1">
      <c r="A85" s="2" t="s">
        <v>222</v>
      </c>
      <c r="B85" s="2"/>
      <c r="C85" s="1"/>
      <c r="D85" s="1"/>
      <c r="E85" s="1"/>
      <c r="F85" s="1"/>
      <c r="G85" s="1"/>
      <c r="H85" s="1"/>
      <c r="I85" s="1"/>
    </row>
    <row r="87" spans="1:9" s="175" customFormat="1" ht="19.5" customHeight="1">
      <c r="A87" s="3" t="s">
        <v>319</v>
      </c>
      <c r="B87" s="3"/>
      <c r="C87" s="3"/>
      <c r="D87" s="3"/>
      <c r="E87" s="3"/>
      <c r="F87" s="3"/>
      <c r="G87" s="3"/>
      <c r="H87" s="3"/>
      <c r="I87" s="3"/>
    </row>
    <row r="88" spans="1:9" s="175" customFormat="1" ht="6.75" customHeight="1" thickBot="1">
      <c r="A88" s="2"/>
      <c r="B88" s="2"/>
      <c r="C88" s="1"/>
      <c r="D88" s="1"/>
      <c r="E88" s="1"/>
      <c r="F88" s="1"/>
      <c r="G88" s="1"/>
      <c r="H88" s="1"/>
      <c r="I88" s="1"/>
    </row>
    <row r="89" spans="1:5" s="175" customFormat="1" ht="15.75" customHeight="1" thickBot="1">
      <c r="A89" s="356" t="s">
        <v>310</v>
      </c>
      <c r="B89" s="357" t="s">
        <v>320</v>
      </c>
      <c r="C89" s="357" t="s">
        <v>321</v>
      </c>
      <c r="D89" s="357" t="s">
        <v>322</v>
      </c>
      <c r="E89" s="247" t="s">
        <v>316</v>
      </c>
    </row>
    <row r="90" spans="1:5" s="175" customFormat="1" ht="15.75" customHeight="1">
      <c r="A90" s="346" t="s">
        <v>317</v>
      </c>
      <c r="B90" s="351">
        <v>81.6</v>
      </c>
      <c r="C90" s="351">
        <v>59.2</v>
      </c>
      <c r="D90" s="351">
        <v>48.8</v>
      </c>
      <c r="E90" s="366">
        <v>12506</v>
      </c>
    </row>
    <row r="91" spans="1:5" s="175" customFormat="1" ht="15.75" customHeight="1" thickBot="1">
      <c r="A91" s="352" t="s">
        <v>318</v>
      </c>
      <c r="B91" s="353">
        <v>18.4</v>
      </c>
      <c r="C91" s="353">
        <v>40.8</v>
      </c>
      <c r="D91" s="353">
        <v>51.2</v>
      </c>
      <c r="E91" s="367">
        <v>10630</v>
      </c>
    </row>
    <row r="92" spans="1:5" s="175" customFormat="1" ht="15.75" customHeight="1" thickBot="1">
      <c r="A92" s="358" t="s">
        <v>316</v>
      </c>
      <c r="B92" s="163">
        <v>2523</v>
      </c>
      <c r="C92" s="163">
        <v>3675</v>
      </c>
      <c r="D92" s="163">
        <v>16938</v>
      </c>
      <c r="E92" s="163">
        <f>SUM(E90:E91)</f>
        <v>23136</v>
      </c>
    </row>
    <row r="93" spans="1:9" s="175" customFormat="1" ht="13.5" customHeight="1">
      <c r="A93" s="2" t="s">
        <v>222</v>
      </c>
      <c r="B93" s="2"/>
      <c r="C93" s="1"/>
      <c r="D93" s="1"/>
      <c r="E93" s="1"/>
      <c r="F93" s="1"/>
      <c r="G93" s="1"/>
      <c r="H93" s="1"/>
      <c r="I93" s="1"/>
    </row>
  </sheetData>
  <sheetProtection/>
  <mergeCells count="15">
    <mergeCell ref="A5:J5"/>
    <mergeCell ref="A8:J8"/>
    <mergeCell ref="A13:J13"/>
    <mergeCell ref="A17:J17"/>
    <mergeCell ref="A21:J21"/>
    <mergeCell ref="A34:J34"/>
    <mergeCell ref="A46:J46"/>
    <mergeCell ref="A42:J42"/>
    <mergeCell ref="A39:J39"/>
    <mergeCell ref="A56:J56"/>
    <mergeCell ref="A59:J59"/>
    <mergeCell ref="A31:I31"/>
    <mergeCell ref="A64:J64"/>
    <mergeCell ref="A68:J68"/>
    <mergeCell ref="A72:J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75" customWidth="1"/>
    <col min="2" max="6" width="17.8515625" style="175" customWidth="1"/>
    <col min="7" max="16384" width="9.140625" style="175" customWidth="1"/>
  </cols>
  <sheetData>
    <row r="1" spans="1:6" ht="19.5" customHeight="1">
      <c r="A1" s="3" t="s">
        <v>323</v>
      </c>
      <c r="B1" s="3"/>
      <c r="C1" s="3"/>
      <c r="D1" s="3"/>
      <c r="E1" s="3"/>
      <c r="F1" s="3"/>
    </row>
    <row r="2" spans="1:5" ht="9.75" customHeight="1">
      <c r="A2" s="2"/>
      <c r="B2" s="2"/>
      <c r="C2" s="1"/>
      <c r="D2" s="1"/>
      <c r="E2" s="1"/>
    </row>
    <row r="3" spans="2:6" ht="13.5" customHeight="1" thickBot="1">
      <c r="B3" s="368" t="s">
        <v>206</v>
      </c>
      <c r="C3" s="368"/>
      <c r="D3" s="368"/>
      <c r="E3" s="368"/>
      <c r="F3" s="368"/>
    </row>
    <row r="4" spans="2:7" ht="13.5" thickBot="1">
      <c r="B4" s="132">
        <v>2008</v>
      </c>
      <c r="C4" s="132">
        <v>2009</v>
      </c>
      <c r="D4" s="132">
        <v>2010</v>
      </c>
      <c r="E4" s="132">
        <v>2011</v>
      </c>
      <c r="F4" s="132">
        <v>2012</v>
      </c>
      <c r="G4" s="132">
        <v>2013</v>
      </c>
    </row>
    <row r="5" spans="1:7" ht="15.75" customHeight="1" thickBot="1">
      <c r="A5" s="153" t="s">
        <v>324</v>
      </c>
      <c r="B5" s="154">
        <v>582.2</v>
      </c>
      <c r="C5" s="154">
        <v>666.9</v>
      </c>
      <c r="D5" s="369">
        <v>744.2</v>
      </c>
      <c r="E5" s="369">
        <v>817.8</v>
      </c>
      <c r="F5" s="369">
        <v>940.7</v>
      </c>
      <c r="G5" s="372">
        <v>990</v>
      </c>
    </row>
    <row r="6" spans="1:7" ht="15.75" customHeight="1" thickBot="1">
      <c r="A6" s="334" t="s">
        <v>325</v>
      </c>
      <c r="B6" s="334"/>
      <c r="C6" s="334"/>
      <c r="D6" s="334"/>
      <c r="E6" s="334"/>
      <c r="F6" s="334"/>
      <c r="G6" s="334"/>
    </row>
    <row r="7" spans="1:7" ht="15.75" customHeight="1">
      <c r="A7" s="149" t="s">
        <v>326</v>
      </c>
      <c r="B7" s="182">
        <v>18.2</v>
      </c>
      <c r="C7" s="182">
        <v>19.3</v>
      </c>
      <c r="D7" s="182">
        <v>20.9</v>
      </c>
      <c r="E7" s="182">
        <v>21.8</v>
      </c>
      <c r="F7" s="182">
        <v>23.5</v>
      </c>
      <c r="G7" s="182">
        <v>23.8</v>
      </c>
    </row>
    <row r="8" spans="1:7" ht="15.75" customHeight="1" thickBot="1">
      <c r="A8" s="151" t="s">
        <v>327</v>
      </c>
      <c r="B8" s="170">
        <v>10.6</v>
      </c>
      <c r="C8" s="170">
        <v>10.7</v>
      </c>
      <c r="D8" s="170">
        <v>11</v>
      </c>
      <c r="E8" s="170">
        <v>11.2</v>
      </c>
      <c r="F8" s="170">
        <v>11.4</v>
      </c>
      <c r="G8" s="170">
        <v>11.5</v>
      </c>
    </row>
    <row r="9" spans="1:7" ht="15.75" customHeight="1" thickBot="1">
      <c r="A9" s="334" t="s">
        <v>328</v>
      </c>
      <c r="B9" s="334"/>
      <c r="C9" s="334"/>
      <c r="D9" s="334"/>
      <c r="E9" s="334"/>
      <c r="F9" s="334"/>
      <c r="G9" s="334"/>
    </row>
    <row r="10" spans="1:7" ht="15.75" customHeight="1">
      <c r="A10" s="149" t="s">
        <v>326</v>
      </c>
      <c r="B10" s="182">
        <v>55.3</v>
      </c>
      <c r="C10" s="182">
        <v>62.2</v>
      </c>
      <c r="D10" s="182">
        <v>70.5</v>
      </c>
      <c r="E10" s="182">
        <v>76.8</v>
      </c>
      <c r="F10" s="182">
        <v>87.5</v>
      </c>
      <c r="G10" s="182">
        <v>91.1</v>
      </c>
    </row>
    <row r="11" spans="1:7" ht="15.75" customHeight="1" thickBot="1">
      <c r="A11" s="151" t="s">
        <v>329</v>
      </c>
      <c r="B11" s="170">
        <v>100.9</v>
      </c>
      <c r="C11" s="170">
        <v>85.8</v>
      </c>
      <c r="D11" s="170">
        <v>80.2</v>
      </c>
      <c r="E11" s="170">
        <v>85.4</v>
      </c>
      <c r="F11" s="170">
        <v>109.5</v>
      </c>
      <c r="G11" s="170">
        <v>103.9</v>
      </c>
    </row>
    <row r="12" spans="1:7" ht="15.75" customHeight="1" thickBot="1">
      <c r="A12" s="334" t="s">
        <v>330</v>
      </c>
      <c r="B12" s="334"/>
      <c r="C12" s="334"/>
      <c r="D12" s="334"/>
      <c r="E12" s="334"/>
      <c r="F12" s="334"/>
      <c r="G12" s="334"/>
    </row>
    <row r="13" spans="1:7" ht="15.75" customHeight="1">
      <c r="A13" s="149" t="s">
        <v>326</v>
      </c>
      <c r="B13" s="371">
        <v>23.5</v>
      </c>
      <c r="C13" s="371">
        <v>24.8</v>
      </c>
      <c r="D13" s="371">
        <v>26.7</v>
      </c>
      <c r="E13" s="371">
        <v>28</v>
      </c>
      <c r="F13" s="371">
        <v>29.2</v>
      </c>
      <c r="G13" s="371">
        <v>44</v>
      </c>
    </row>
    <row r="14" spans="1:7" ht="15.75" customHeight="1" thickBot="1">
      <c r="A14" s="178" t="s">
        <v>327</v>
      </c>
      <c r="B14" s="179">
        <v>20.9</v>
      </c>
      <c r="C14" s="179">
        <v>23.5</v>
      </c>
      <c r="D14" s="179">
        <v>25.2</v>
      </c>
      <c r="E14" s="179">
        <v>30.8</v>
      </c>
      <c r="F14" s="179">
        <v>31.9</v>
      </c>
      <c r="G14" s="179">
        <v>35.4</v>
      </c>
    </row>
    <row r="15" spans="1:7" ht="15.75" customHeight="1" thickBot="1">
      <c r="A15" s="173" t="s">
        <v>331</v>
      </c>
      <c r="B15" s="370">
        <v>193.7</v>
      </c>
      <c r="C15" s="370">
        <v>1103.6</v>
      </c>
      <c r="D15" s="370">
        <v>1209.6</v>
      </c>
      <c r="E15" s="370">
        <v>1314.8</v>
      </c>
      <c r="F15" s="370">
        <v>1488.2</v>
      </c>
      <c r="G15" s="370">
        <v>283.7</v>
      </c>
    </row>
    <row r="16" spans="1:7" ht="15.75" customHeight="1" thickBot="1">
      <c r="A16" s="145" t="s">
        <v>76</v>
      </c>
      <c r="B16" s="163">
        <v>1005.3</v>
      </c>
      <c r="C16" s="163">
        <v>1103.6</v>
      </c>
      <c r="D16" s="163">
        <v>1209.6</v>
      </c>
      <c r="E16" s="163">
        <v>1314.8</v>
      </c>
      <c r="F16" s="163">
        <v>1488.2</v>
      </c>
      <c r="G16" s="163">
        <v>1583.4</v>
      </c>
    </row>
    <row r="17" spans="1:5" ht="13.5" customHeight="1">
      <c r="A17" s="2" t="s">
        <v>222</v>
      </c>
      <c r="B17" s="2"/>
      <c r="C17" s="1"/>
      <c r="D17" s="1"/>
      <c r="E17" s="1"/>
    </row>
  </sheetData>
  <sheetProtection/>
  <mergeCells count="4">
    <mergeCell ref="B3:F3"/>
    <mergeCell ref="A12:G12"/>
    <mergeCell ref="A9:G9"/>
    <mergeCell ref="A6:G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175" customWidth="1"/>
    <col min="2" max="6" width="15.7109375" style="175" customWidth="1"/>
    <col min="7" max="16384" width="9.140625" style="175" customWidth="1"/>
  </cols>
  <sheetData>
    <row r="1" spans="1:8" ht="19.5" customHeight="1">
      <c r="A1" s="3" t="s">
        <v>332</v>
      </c>
      <c r="B1" s="3"/>
      <c r="C1" s="3"/>
      <c r="D1" s="3"/>
      <c r="E1" s="3"/>
      <c r="F1" s="3"/>
      <c r="G1" s="20"/>
      <c r="H1" s="20"/>
    </row>
    <row r="2" spans="1:5" ht="6.75" customHeight="1" thickBot="1">
      <c r="A2" s="2"/>
      <c r="B2" s="2"/>
      <c r="C2" s="1"/>
      <c r="D2" s="1"/>
      <c r="E2" s="1"/>
    </row>
    <row r="3" spans="1:7" s="375" customFormat="1" ht="51.75" thickBot="1">
      <c r="A3" s="232" t="s">
        <v>245</v>
      </c>
      <c r="B3" s="155" t="s">
        <v>333</v>
      </c>
      <c r="C3" s="155" t="s">
        <v>334</v>
      </c>
      <c r="D3" s="155" t="s">
        <v>335</v>
      </c>
      <c r="E3" s="155" t="s">
        <v>336</v>
      </c>
      <c r="F3" s="373"/>
      <c r="G3" s="374"/>
    </row>
    <row r="4" spans="1:5" ht="19.5" customHeight="1">
      <c r="A4" s="376">
        <v>2005</v>
      </c>
      <c r="B4" s="377">
        <v>2278</v>
      </c>
      <c r="C4" s="377">
        <v>3221</v>
      </c>
      <c r="D4" s="377">
        <v>3747</v>
      </c>
      <c r="E4" s="377">
        <v>300</v>
      </c>
    </row>
    <row r="5" spans="1:5" ht="19.5" customHeight="1">
      <c r="A5" s="378">
        <v>2006</v>
      </c>
      <c r="B5" s="379">
        <v>2325</v>
      </c>
      <c r="C5" s="379">
        <v>3292</v>
      </c>
      <c r="D5" s="379">
        <v>3824</v>
      </c>
      <c r="E5" s="379">
        <v>300</v>
      </c>
    </row>
    <row r="6" spans="1:5" ht="19.5" customHeight="1">
      <c r="A6" s="378">
        <v>2007</v>
      </c>
      <c r="B6" s="379">
        <v>2352</v>
      </c>
      <c r="C6" s="379">
        <v>3312</v>
      </c>
      <c r="D6" s="379">
        <v>3784</v>
      </c>
      <c r="E6" s="379">
        <v>300</v>
      </c>
    </row>
    <row r="7" spans="1:5" ht="19.5" customHeight="1">
      <c r="A7" s="378">
        <v>2008</v>
      </c>
      <c r="B7" s="379">
        <v>2604</v>
      </c>
      <c r="C7" s="379">
        <v>3797</v>
      </c>
      <c r="D7" s="379">
        <v>4496</v>
      </c>
      <c r="E7" s="379">
        <v>500</v>
      </c>
    </row>
    <row r="8" spans="1:5" ht="19.5" customHeight="1">
      <c r="A8" s="380">
        <v>2009</v>
      </c>
      <c r="B8" s="381">
        <v>2808</v>
      </c>
      <c r="C8" s="381">
        <v>4023</v>
      </c>
      <c r="D8" s="381">
        <v>4646</v>
      </c>
      <c r="E8" s="381">
        <v>500</v>
      </c>
    </row>
    <row r="9" spans="1:5" ht="19.5" customHeight="1">
      <c r="A9" s="378">
        <v>2010</v>
      </c>
      <c r="B9" s="379">
        <v>2907</v>
      </c>
      <c r="C9" s="379">
        <v>4136</v>
      </c>
      <c r="D9" s="379">
        <v>4724</v>
      </c>
      <c r="E9" s="379">
        <v>500</v>
      </c>
    </row>
    <row r="10" spans="1:5" ht="19.5" customHeight="1">
      <c r="A10" s="382">
        <v>2011</v>
      </c>
      <c r="B10" s="383">
        <v>3115</v>
      </c>
      <c r="C10" s="383">
        <v>4390</v>
      </c>
      <c r="D10" s="383">
        <v>5008</v>
      </c>
      <c r="E10" s="383">
        <v>500</v>
      </c>
    </row>
    <row r="11" spans="1:5" ht="19.5" customHeight="1">
      <c r="A11" s="374">
        <v>2012</v>
      </c>
      <c r="B11" s="388">
        <v>3463</v>
      </c>
      <c r="C11" s="388">
        <v>4753</v>
      </c>
      <c r="D11" s="388">
        <v>5478</v>
      </c>
      <c r="E11" s="388">
        <v>675</v>
      </c>
    </row>
    <row r="12" spans="1:5" ht="19.5" customHeight="1" thickBot="1">
      <c r="A12" s="389">
        <v>2013</v>
      </c>
      <c r="B12" s="390">
        <v>3356</v>
      </c>
      <c r="C12" s="390">
        <v>2001</v>
      </c>
      <c r="D12" s="390">
        <v>5703</v>
      </c>
      <c r="E12" s="390">
        <v>675</v>
      </c>
    </row>
    <row r="13" spans="1:5" ht="13.5" customHeight="1">
      <c r="A13" s="2" t="s">
        <v>222</v>
      </c>
      <c r="B13" s="2"/>
      <c r="C13" s="1"/>
      <c r="D13" s="1"/>
      <c r="E13" s="1"/>
    </row>
    <row r="15" spans="1:8" ht="19.5" customHeight="1">
      <c r="A15" s="3" t="s">
        <v>337</v>
      </c>
      <c r="B15" s="3"/>
      <c r="C15" s="3"/>
      <c r="D15" s="3"/>
      <c r="E15" s="3"/>
      <c r="F15" s="3"/>
      <c r="G15" s="20"/>
      <c r="H15" s="20"/>
    </row>
    <row r="16" spans="1:5" ht="6.75" customHeight="1" thickBot="1">
      <c r="A16" s="2"/>
      <c r="B16" s="2"/>
      <c r="C16" s="1"/>
      <c r="D16" s="1"/>
      <c r="E16" s="1"/>
    </row>
    <row r="17" spans="2:7" s="375" customFormat="1" ht="19.5" customHeight="1" thickBot="1">
      <c r="B17" s="132" t="s">
        <v>338</v>
      </c>
      <c r="C17" s="132" t="s">
        <v>339</v>
      </c>
      <c r="D17" s="132" t="s">
        <v>340</v>
      </c>
      <c r="E17" s="132" t="s">
        <v>341</v>
      </c>
      <c r="F17" s="132" t="s">
        <v>348</v>
      </c>
      <c r="G17" s="374"/>
    </row>
    <row r="18" spans="1:6" ht="19.5" customHeight="1">
      <c r="A18" s="346" t="s">
        <v>342</v>
      </c>
      <c r="B18" s="384">
        <v>51.6</v>
      </c>
      <c r="C18" s="384">
        <v>47.2</v>
      </c>
      <c r="D18" s="384">
        <v>47.7</v>
      </c>
      <c r="E18" s="384">
        <v>52.1</v>
      </c>
      <c r="F18" s="384">
        <v>52.5</v>
      </c>
    </row>
    <row r="19" spans="1:6" ht="19.5" customHeight="1">
      <c r="A19" s="385" t="s">
        <v>343</v>
      </c>
      <c r="B19" s="386">
        <v>6.08</v>
      </c>
      <c r="C19" s="386">
        <v>6.29</v>
      </c>
      <c r="D19" s="386">
        <v>6.62</v>
      </c>
      <c r="E19" s="386">
        <v>6.89</v>
      </c>
      <c r="F19" s="386">
        <v>7.3</v>
      </c>
    </row>
    <row r="20" spans="1:6" ht="19.5" customHeight="1">
      <c r="A20" s="385" t="s">
        <v>344</v>
      </c>
      <c r="B20" s="386">
        <v>5</v>
      </c>
      <c r="C20" s="386">
        <v>5.18</v>
      </c>
      <c r="D20" s="386">
        <v>5.4</v>
      </c>
      <c r="E20" s="386">
        <v>5.62</v>
      </c>
      <c r="F20" s="386">
        <v>5.97</v>
      </c>
    </row>
    <row r="21" spans="1:6" ht="19.5" customHeight="1">
      <c r="A21" s="385" t="s">
        <v>345</v>
      </c>
      <c r="B21" s="386">
        <v>0.43</v>
      </c>
      <c r="C21" s="386">
        <v>0.47</v>
      </c>
      <c r="D21" s="386">
        <v>0.53</v>
      </c>
      <c r="E21" s="386">
        <v>0.6</v>
      </c>
      <c r="F21" s="386">
        <v>0.66</v>
      </c>
    </row>
    <row r="22" spans="1:6" ht="19.5" customHeight="1" thickBot="1">
      <c r="A22" s="352" t="s">
        <v>346</v>
      </c>
      <c r="B22" s="387">
        <v>60.46</v>
      </c>
      <c r="C22" s="387">
        <v>77</v>
      </c>
      <c r="D22" s="387">
        <v>72.48</v>
      </c>
      <c r="E22" s="387">
        <v>69.62</v>
      </c>
      <c r="F22" s="387">
        <v>70.89</v>
      </c>
    </row>
    <row r="23" spans="1:5" ht="13.5" customHeight="1">
      <c r="A23" s="2" t="s">
        <v>347</v>
      </c>
      <c r="B23" s="2"/>
      <c r="C23" s="1"/>
      <c r="D23" s="1"/>
      <c r="E2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.7109375" style="4" customWidth="1"/>
    <col min="3" max="3" width="33.57421875" style="16" bestFit="1" customWidth="1"/>
    <col min="4" max="4" width="10.421875" style="2" bestFit="1" customWidth="1"/>
    <col min="5" max="5" width="10.57421875" style="2" bestFit="1" customWidth="1"/>
    <col min="6" max="6" width="10.421875" style="2" bestFit="1" customWidth="1"/>
    <col min="7" max="7" width="9.57421875" style="2" bestFit="1" customWidth="1"/>
    <col min="8" max="8" width="10.140625" style="2" bestFit="1" customWidth="1"/>
    <col min="9" max="9" width="10.57421875" style="2" bestFit="1" customWidth="1"/>
    <col min="10" max="10" width="10.140625" style="2" bestFit="1" customWidth="1"/>
    <col min="11" max="11" width="10.28125" style="2" bestFit="1" customWidth="1"/>
    <col min="12" max="12" width="10.57421875" style="2" bestFit="1" customWidth="1"/>
    <col min="13" max="13" width="10.28125" style="2" bestFit="1" customWidth="1"/>
    <col min="14" max="14" width="10.421875" style="2" bestFit="1" customWidth="1"/>
    <col min="15" max="15" width="10.140625" style="2" bestFit="1" customWidth="1"/>
    <col min="16" max="16384" width="9.140625" style="2" customWidth="1"/>
  </cols>
  <sheetData>
    <row r="1" spans="1:3" ht="19.5" customHeight="1">
      <c r="A1" s="3" t="s">
        <v>129</v>
      </c>
      <c r="C1" s="12"/>
    </row>
    <row r="2" ht="6.75" customHeight="1" thickBot="1">
      <c r="C2" s="13"/>
    </row>
    <row r="3" spans="3:15" ht="13.5" customHeight="1" thickBot="1">
      <c r="C3" s="13"/>
      <c r="D3" s="254">
        <v>2013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3:15" ht="13.5" customHeight="1" thickBot="1">
      <c r="C4" s="13"/>
      <c r="D4" s="93" t="s">
        <v>130</v>
      </c>
      <c r="E4" s="93" t="s">
        <v>131</v>
      </c>
      <c r="F4" s="93" t="s">
        <v>1</v>
      </c>
      <c r="G4" s="93" t="s">
        <v>2</v>
      </c>
      <c r="H4" s="93" t="s">
        <v>3</v>
      </c>
      <c r="I4" s="93" t="s">
        <v>4</v>
      </c>
      <c r="J4" s="93" t="s">
        <v>5</v>
      </c>
      <c r="K4" s="93" t="s">
        <v>132</v>
      </c>
      <c r="L4" s="93" t="s">
        <v>133</v>
      </c>
      <c r="M4" s="93" t="s">
        <v>134</v>
      </c>
      <c r="N4" s="93" t="s">
        <v>135</v>
      </c>
      <c r="O4" s="93" t="s">
        <v>136</v>
      </c>
    </row>
    <row r="5" spans="1:15" ht="16.5" customHeight="1" thickBot="1">
      <c r="A5" s="255" t="s">
        <v>162</v>
      </c>
      <c r="B5" s="258" t="s">
        <v>137</v>
      </c>
      <c r="C5" s="26" t="s">
        <v>10</v>
      </c>
      <c r="D5" s="29">
        <f aca="true" t="shared" si="0" ref="D5:O5">SUM(D6:D7)</f>
        <v>69965412</v>
      </c>
      <c r="E5" s="29">
        <f t="shared" si="0"/>
        <v>67863934</v>
      </c>
      <c r="F5" s="29">
        <f t="shared" si="0"/>
        <v>68014484</v>
      </c>
      <c r="G5" s="29">
        <f t="shared" si="0"/>
        <v>66714816</v>
      </c>
      <c r="H5" s="29">
        <f t="shared" si="0"/>
        <v>66949789</v>
      </c>
      <c r="I5" s="29">
        <f t="shared" si="0"/>
        <v>64539443</v>
      </c>
      <c r="J5" s="29">
        <f t="shared" si="0"/>
        <v>65662971</v>
      </c>
      <c r="K5" s="29">
        <f t="shared" si="0"/>
        <v>66150553</v>
      </c>
      <c r="L5" s="29">
        <f t="shared" si="0"/>
        <v>66859807</v>
      </c>
      <c r="M5" s="29">
        <f t="shared" si="0"/>
        <v>66509147</v>
      </c>
      <c r="N5" s="29">
        <f t="shared" si="0"/>
        <v>65255188</v>
      </c>
      <c r="O5" s="29">
        <f t="shared" si="0"/>
        <v>64546437</v>
      </c>
    </row>
    <row r="6" spans="1:15" ht="16.5" customHeight="1">
      <c r="A6" s="256"/>
      <c r="B6" s="259"/>
      <c r="C6" s="80" t="s">
        <v>11</v>
      </c>
      <c r="D6" s="30">
        <v>23292550</v>
      </c>
      <c r="E6" s="30">
        <v>22120276</v>
      </c>
      <c r="F6" s="30">
        <v>22248459</v>
      </c>
      <c r="G6" s="30">
        <v>20496443</v>
      </c>
      <c r="H6" s="30">
        <v>19674378</v>
      </c>
      <c r="I6" s="30">
        <v>16727705</v>
      </c>
      <c r="J6" s="30">
        <v>18526434</v>
      </c>
      <c r="K6" s="30">
        <v>19420654</v>
      </c>
      <c r="L6" s="30">
        <v>18574880</v>
      </c>
      <c r="M6" s="30">
        <v>18487293</v>
      </c>
      <c r="N6" s="30">
        <v>17340322</v>
      </c>
      <c r="O6" s="30">
        <v>16738753</v>
      </c>
    </row>
    <row r="7" spans="1:15" ht="16.5" customHeight="1" thickBot="1">
      <c r="A7" s="256"/>
      <c r="B7" s="259"/>
      <c r="C7" s="81" t="s">
        <v>12</v>
      </c>
      <c r="D7" s="33">
        <v>46672862</v>
      </c>
      <c r="E7" s="33">
        <v>45743658</v>
      </c>
      <c r="F7" s="33">
        <v>45766025</v>
      </c>
      <c r="G7" s="33">
        <v>46218373</v>
      </c>
      <c r="H7" s="33">
        <v>47275411</v>
      </c>
      <c r="I7" s="33">
        <v>47811738</v>
      </c>
      <c r="J7" s="33">
        <v>47136537</v>
      </c>
      <c r="K7" s="33">
        <v>46729899</v>
      </c>
      <c r="L7" s="33">
        <v>48284927</v>
      </c>
      <c r="M7" s="33">
        <v>48021854</v>
      </c>
      <c r="N7" s="33">
        <v>47914866</v>
      </c>
      <c r="O7" s="33">
        <v>47807684</v>
      </c>
    </row>
    <row r="8" spans="1:15" s="5" customFormat="1" ht="16.5" customHeight="1" thickBot="1">
      <c r="A8" s="256"/>
      <c r="B8" s="259"/>
      <c r="C8" s="26" t="s">
        <v>13</v>
      </c>
      <c r="D8" s="32">
        <v>383531</v>
      </c>
      <c r="E8" s="32">
        <v>381639</v>
      </c>
      <c r="F8" s="32">
        <v>378658</v>
      </c>
      <c r="G8" s="32">
        <v>389245</v>
      </c>
      <c r="H8" s="32">
        <v>394477</v>
      </c>
      <c r="I8" s="32">
        <v>393203</v>
      </c>
      <c r="J8" s="32">
        <v>404357</v>
      </c>
      <c r="K8" s="32">
        <v>403858</v>
      </c>
      <c r="L8" s="32">
        <v>402410</v>
      </c>
      <c r="M8" s="32">
        <v>404376</v>
      </c>
      <c r="N8" s="32">
        <v>405656</v>
      </c>
      <c r="O8" s="32">
        <v>401220</v>
      </c>
    </row>
    <row r="9" spans="1:15" s="5" customFormat="1" ht="16.5" customHeight="1" thickBot="1">
      <c r="A9" s="256"/>
      <c r="B9" s="259"/>
      <c r="C9" s="26" t="s">
        <v>14</v>
      </c>
      <c r="D9" s="32">
        <v>2388890</v>
      </c>
      <c r="E9" s="32">
        <v>2378505</v>
      </c>
      <c r="F9" s="32">
        <v>2379734</v>
      </c>
      <c r="G9" s="32">
        <v>2379891</v>
      </c>
      <c r="H9" s="32">
        <v>2510931</v>
      </c>
      <c r="I9" s="32">
        <v>2580278</v>
      </c>
      <c r="J9" s="32">
        <v>2855928</v>
      </c>
      <c r="K9" s="32">
        <v>2885057</v>
      </c>
      <c r="L9" s="32">
        <v>3049485</v>
      </c>
      <c r="M9" s="32">
        <v>3109340</v>
      </c>
      <c r="N9" s="32">
        <v>3204575</v>
      </c>
      <c r="O9" s="32">
        <v>3363250</v>
      </c>
    </row>
    <row r="10" spans="1:15" s="5" customFormat="1" ht="16.5" customHeight="1" thickBot="1">
      <c r="A10" s="256"/>
      <c r="B10" s="259"/>
      <c r="C10" s="26" t="s">
        <v>16</v>
      </c>
      <c r="D10" s="32">
        <v>51680</v>
      </c>
      <c r="E10" s="32">
        <v>51680</v>
      </c>
      <c r="F10" s="32">
        <v>51680</v>
      </c>
      <c r="G10" s="32">
        <v>51680</v>
      </c>
      <c r="H10" s="32">
        <v>70199</v>
      </c>
      <c r="I10" s="32">
        <v>73772</v>
      </c>
      <c r="J10" s="32">
        <v>73772</v>
      </c>
      <c r="K10" s="32">
        <v>75234</v>
      </c>
      <c r="L10" s="32">
        <v>99707</v>
      </c>
      <c r="M10" s="32">
        <v>99707</v>
      </c>
      <c r="N10" s="32">
        <v>101771</v>
      </c>
      <c r="O10" s="32">
        <v>102577</v>
      </c>
    </row>
    <row r="11" spans="1:15" s="6" customFormat="1" ht="16.5" customHeight="1" thickBot="1">
      <c r="A11" s="256"/>
      <c r="B11" s="259"/>
      <c r="C11" s="26" t="s">
        <v>17</v>
      </c>
      <c r="D11" s="32">
        <f>SUM(D12:D13)</f>
        <v>43276</v>
      </c>
      <c r="E11" s="32">
        <f aca="true" t="shared" si="1" ref="E11:O11">SUM(E12:E13)</f>
        <v>43444</v>
      </c>
      <c r="F11" s="32">
        <f t="shared" si="1"/>
        <v>43629</v>
      </c>
      <c r="G11" s="32">
        <f t="shared" si="1"/>
        <v>5431</v>
      </c>
      <c r="H11" s="32">
        <f t="shared" si="1"/>
        <v>5454</v>
      </c>
      <c r="I11" s="32">
        <f t="shared" si="1"/>
        <v>5477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</row>
    <row r="12" spans="1:15" s="6" customFormat="1" ht="16.5" customHeight="1">
      <c r="A12" s="256"/>
      <c r="B12" s="259"/>
      <c r="C12" s="82" t="s">
        <v>18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spans="1:15" s="6" customFormat="1" ht="16.5" customHeight="1" thickBot="1">
      <c r="A13" s="256"/>
      <c r="B13" s="259"/>
      <c r="C13" s="83" t="s">
        <v>19</v>
      </c>
      <c r="D13" s="31">
        <v>43276</v>
      </c>
      <c r="E13" s="31">
        <v>43444</v>
      </c>
      <c r="F13" s="31">
        <v>43629</v>
      </c>
      <c r="G13" s="31">
        <v>5431</v>
      </c>
      <c r="H13" s="31">
        <v>5454</v>
      </c>
      <c r="I13" s="31">
        <v>5477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s="6" customFormat="1" ht="16.5" customHeight="1" thickBot="1">
      <c r="A14" s="256"/>
      <c r="B14" s="259"/>
      <c r="C14" s="26" t="s">
        <v>33</v>
      </c>
      <c r="D14" s="32">
        <v>24558908</v>
      </c>
      <c r="E14" s="32">
        <v>25390165</v>
      </c>
      <c r="F14" s="32">
        <v>25747591</v>
      </c>
      <c r="G14" s="32">
        <v>26917567</v>
      </c>
      <c r="H14" s="32">
        <v>25636983</v>
      </c>
      <c r="I14" s="32">
        <v>25856983</v>
      </c>
      <c r="J14" s="32">
        <v>25448291</v>
      </c>
      <c r="K14" s="32">
        <v>25669159</v>
      </c>
      <c r="L14" s="32">
        <v>23677048</v>
      </c>
      <c r="M14" s="32">
        <v>23842850</v>
      </c>
      <c r="N14" s="32">
        <v>23733999</v>
      </c>
      <c r="O14" s="32">
        <v>23845731</v>
      </c>
    </row>
    <row r="15" spans="1:15" s="6" customFormat="1" ht="16.5" customHeight="1" thickBot="1">
      <c r="A15" s="256"/>
      <c r="B15" s="259"/>
      <c r="C15" s="26" t="s">
        <v>20</v>
      </c>
      <c r="D15" s="32">
        <v>382852</v>
      </c>
      <c r="E15" s="32">
        <v>385023</v>
      </c>
      <c r="F15" s="32">
        <v>371262</v>
      </c>
      <c r="G15" s="32">
        <v>373130</v>
      </c>
      <c r="H15" s="32">
        <v>374617</v>
      </c>
      <c r="I15" s="32">
        <v>375265</v>
      </c>
      <c r="J15" s="32">
        <v>378468</v>
      </c>
      <c r="K15" s="32">
        <v>407866</v>
      </c>
      <c r="L15" s="32">
        <v>409427</v>
      </c>
      <c r="M15" s="32">
        <v>409847</v>
      </c>
      <c r="N15" s="32">
        <v>410065</v>
      </c>
      <c r="O15" s="32">
        <v>379183</v>
      </c>
    </row>
    <row r="16" spans="1:15" s="6" customFormat="1" ht="16.5" customHeight="1" thickBot="1">
      <c r="A16" s="256"/>
      <c r="B16" s="259"/>
      <c r="C16" s="26" t="s">
        <v>53</v>
      </c>
      <c r="D16" s="32">
        <v>19613774</v>
      </c>
      <c r="E16" s="32">
        <v>19960644</v>
      </c>
      <c r="F16" s="32">
        <v>20606291</v>
      </c>
      <c r="G16" s="32">
        <v>21069856</v>
      </c>
      <c r="H16" s="32">
        <v>21545482</v>
      </c>
      <c r="I16" s="32">
        <v>22098943</v>
      </c>
      <c r="J16" s="32">
        <v>22639624</v>
      </c>
      <c r="K16" s="32">
        <v>23150980</v>
      </c>
      <c r="L16" s="32">
        <v>23997453</v>
      </c>
      <c r="M16" s="32">
        <v>24485578</v>
      </c>
      <c r="N16" s="32">
        <v>24916075</v>
      </c>
      <c r="O16" s="32">
        <v>23461982</v>
      </c>
    </row>
    <row r="17" spans="1:15" s="6" customFormat="1" ht="16.5" customHeight="1" thickBot="1">
      <c r="A17" s="256"/>
      <c r="B17" s="260"/>
      <c r="C17" s="28" t="s">
        <v>21</v>
      </c>
      <c r="D17" s="41">
        <v>117388323</v>
      </c>
      <c r="E17" s="41">
        <v>116455034</v>
      </c>
      <c r="F17" s="41">
        <v>117593329</v>
      </c>
      <c r="G17" s="41">
        <v>117901616</v>
      </c>
      <c r="H17" s="41">
        <v>117487932</v>
      </c>
      <c r="I17" s="41">
        <v>115923364</v>
      </c>
      <c r="J17" s="41">
        <v>117463411</v>
      </c>
      <c r="K17" s="41">
        <v>118742707</v>
      </c>
      <c r="L17" s="41">
        <v>118495337</v>
      </c>
      <c r="M17" s="41">
        <v>118860845</v>
      </c>
      <c r="N17" s="41">
        <v>118027329</v>
      </c>
      <c r="O17" s="41">
        <v>116100380</v>
      </c>
    </row>
    <row r="18" spans="1:15" s="6" customFormat="1" ht="16.5" customHeight="1" thickBot="1">
      <c r="A18" s="256"/>
      <c r="B18" s="261" t="s">
        <v>138</v>
      </c>
      <c r="C18" s="27" t="s">
        <v>22</v>
      </c>
      <c r="D18" s="32">
        <v>3375478</v>
      </c>
      <c r="E18" s="32">
        <v>3348672</v>
      </c>
      <c r="F18" s="32">
        <v>3558295</v>
      </c>
      <c r="G18" s="32">
        <v>3619697</v>
      </c>
      <c r="H18" s="32">
        <v>3666090</v>
      </c>
      <c r="I18" s="32">
        <v>3753447</v>
      </c>
      <c r="J18" s="32">
        <v>3801444</v>
      </c>
      <c r="K18" s="32">
        <v>3916715</v>
      </c>
      <c r="L18" s="42">
        <v>3890949</v>
      </c>
      <c r="M18" s="42">
        <v>3886723</v>
      </c>
      <c r="N18" s="42">
        <v>3840487</v>
      </c>
      <c r="O18" s="42">
        <v>3983303</v>
      </c>
    </row>
    <row r="19" spans="1:15" s="6" customFormat="1" ht="16.5" customHeight="1" thickBot="1">
      <c r="A19" s="256"/>
      <c r="B19" s="262"/>
      <c r="C19" s="27" t="s">
        <v>23</v>
      </c>
      <c r="D19" s="32">
        <v>77744528</v>
      </c>
      <c r="E19" s="32">
        <v>78857356</v>
      </c>
      <c r="F19" s="32">
        <v>80095769</v>
      </c>
      <c r="G19" s="32">
        <v>80932445</v>
      </c>
      <c r="H19" s="32">
        <v>81386115</v>
      </c>
      <c r="I19" s="32">
        <v>81495141</v>
      </c>
      <c r="J19" s="32">
        <v>80832199</v>
      </c>
      <c r="K19" s="32">
        <v>81792902</v>
      </c>
      <c r="L19" s="42">
        <v>79886501</v>
      </c>
      <c r="M19" s="42">
        <v>80548834</v>
      </c>
      <c r="N19" s="42">
        <v>79904423</v>
      </c>
      <c r="O19" s="42">
        <v>80638200</v>
      </c>
    </row>
    <row r="20" spans="1:15" s="6" customFormat="1" ht="16.5" customHeight="1" thickBot="1">
      <c r="A20" s="256"/>
      <c r="B20" s="262"/>
      <c r="C20" s="27" t="s">
        <v>24</v>
      </c>
      <c r="D20" s="32">
        <v>1033556</v>
      </c>
      <c r="E20" s="32">
        <v>1152287</v>
      </c>
      <c r="F20" s="32">
        <v>1150419</v>
      </c>
      <c r="G20" s="32">
        <v>1155578</v>
      </c>
      <c r="H20" s="32">
        <v>1242550</v>
      </c>
      <c r="I20" s="32">
        <v>1345820</v>
      </c>
      <c r="J20" s="32">
        <v>1250288</v>
      </c>
      <c r="K20" s="32">
        <v>1192699</v>
      </c>
      <c r="L20" s="42">
        <v>1129804</v>
      </c>
      <c r="M20" s="42">
        <v>1253429</v>
      </c>
      <c r="N20" s="42">
        <v>1265656</v>
      </c>
      <c r="O20" s="42">
        <v>1394724</v>
      </c>
    </row>
    <row r="21" spans="1:15" ht="16.5" customHeight="1" thickBot="1">
      <c r="A21" s="256"/>
      <c r="B21" s="262"/>
      <c r="C21" s="27" t="s">
        <v>25</v>
      </c>
      <c r="D21" s="32">
        <v>54423</v>
      </c>
      <c r="E21" s="32">
        <v>63873</v>
      </c>
      <c r="F21" s="32">
        <v>65535</v>
      </c>
      <c r="G21" s="32">
        <v>65343</v>
      </c>
      <c r="H21" s="32">
        <v>51558</v>
      </c>
      <c r="I21" s="32">
        <v>54541</v>
      </c>
      <c r="J21" s="32">
        <v>52524</v>
      </c>
      <c r="K21" s="32">
        <v>47534</v>
      </c>
      <c r="L21" s="42">
        <v>48073</v>
      </c>
      <c r="M21" s="42">
        <v>46744</v>
      </c>
      <c r="N21" s="42">
        <v>49140</v>
      </c>
      <c r="O21" s="42">
        <v>50107</v>
      </c>
    </row>
    <row r="22" spans="1:15" ht="16.5" customHeight="1" thickBot="1">
      <c r="A22" s="256"/>
      <c r="B22" s="262"/>
      <c r="C22" s="27" t="s">
        <v>26</v>
      </c>
      <c r="D22" s="32">
        <v>8957181</v>
      </c>
      <c r="E22" s="32">
        <v>8484100</v>
      </c>
      <c r="F22" s="32">
        <v>7779183</v>
      </c>
      <c r="G22" s="32">
        <v>8806579</v>
      </c>
      <c r="H22" s="32">
        <v>8503517</v>
      </c>
      <c r="I22" s="32">
        <v>9530261</v>
      </c>
      <c r="J22" s="32">
        <v>9634753</v>
      </c>
      <c r="K22" s="32">
        <v>8984888</v>
      </c>
      <c r="L22" s="42">
        <v>11128734</v>
      </c>
      <c r="M22" s="42">
        <v>10663653</v>
      </c>
      <c r="N22" s="42">
        <v>11477139</v>
      </c>
      <c r="O22" s="42">
        <v>11032490</v>
      </c>
    </row>
    <row r="23" spans="1:15" ht="16.5" customHeight="1" thickBot="1">
      <c r="A23" s="256"/>
      <c r="B23" s="262"/>
      <c r="C23" s="27" t="s">
        <v>27</v>
      </c>
      <c r="D23" s="32">
        <v>15026059</v>
      </c>
      <c r="E23" s="32">
        <v>13706078</v>
      </c>
      <c r="F23" s="32">
        <v>13731435</v>
      </c>
      <c r="G23" s="32">
        <v>12070926</v>
      </c>
      <c r="H23" s="32">
        <v>11220925</v>
      </c>
      <c r="I23" s="32">
        <v>8294915</v>
      </c>
      <c r="J23" s="32">
        <v>10165308</v>
      </c>
      <c r="K23" s="32">
        <v>11058784</v>
      </c>
      <c r="L23" s="42">
        <v>10301178</v>
      </c>
      <c r="M23" s="42">
        <v>10258031</v>
      </c>
      <c r="N23" s="42">
        <v>9097673</v>
      </c>
      <c r="O23" s="42">
        <v>8426072</v>
      </c>
    </row>
    <row r="24" spans="1:15" ht="16.5" customHeight="1" thickBot="1">
      <c r="A24" s="256"/>
      <c r="B24" s="262"/>
      <c r="C24" s="27" t="s">
        <v>28</v>
      </c>
      <c r="D24" s="32">
        <v>3015000</v>
      </c>
      <c r="E24" s="32">
        <v>2713500</v>
      </c>
      <c r="F24" s="32">
        <v>2713500</v>
      </c>
      <c r="G24" s="32">
        <v>2713500</v>
      </c>
      <c r="H24" s="32">
        <v>2692169</v>
      </c>
      <c r="I24" s="32">
        <v>2605186</v>
      </c>
      <c r="J24" s="32">
        <v>2605186</v>
      </c>
      <c r="K24" s="32">
        <v>2605186</v>
      </c>
      <c r="L24" s="32">
        <v>2605186</v>
      </c>
      <c r="M24" s="32">
        <v>2605186</v>
      </c>
      <c r="N24" s="32">
        <v>2605186</v>
      </c>
      <c r="O24" s="32">
        <v>2605186</v>
      </c>
    </row>
    <row r="25" spans="1:15" ht="16.5" customHeight="1" thickBot="1">
      <c r="A25" s="256"/>
      <c r="B25" s="262"/>
      <c r="C25" s="27" t="s">
        <v>29</v>
      </c>
      <c r="D25" s="32">
        <v>325908</v>
      </c>
      <c r="E25" s="32">
        <v>325705</v>
      </c>
      <c r="F25" s="32">
        <v>325705</v>
      </c>
      <c r="G25" s="32">
        <v>326432</v>
      </c>
      <c r="H25" s="32">
        <v>324622</v>
      </c>
      <c r="I25" s="32">
        <v>324586</v>
      </c>
      <c r="J25" s="32">
        <v>324521</v>
      </c>
      <c r="K25" s="32">
        <v>324521</v>
      </c>
      <c r="L25" s="42">
        <v>324520</v>
      </c>
      <c r="M25" s="42">
        <v>330670</v>
      </c>
      <c r="N25" s="42">
        <v>328011</v>
      </c>
      <c r="O25" s="42">
        <v>327938</v>
      </c>
    </row>
    <row r="26" spans="1:15" ht="16.5" customHeight="1" thickBot="1">
      <c r="A26" s="256"/>
      <c r="B26" s="262"/>
      <c r="C26" s="27" t="s">
        <v>30</v>
      </c>
      <c r="D26" s="32">
        <v>2201937</v>
      </c>
      <c r="E26" s="32">
        <v>2050309</v>
      </c>
      <c r="F26" s="32">
        <v>2050686</v>
      </c>
      <c r="G26" s="32">
        <v>2051051</v>
      </c>
      <c r="H26" s="32">
        <v>2050327</v>
      </c>
      <c r="I26" s="32">
        <v>2050671</v>
      </c>
      <c r="J26" s="32">
        <v>2051027</v>
      </c>
      <c r="K26" s="32">
        <v>1899572</v>
      </c>
      <c r="L26" s="42">
        <v>1899903</v>
      </c>
      <c r="M26" s="42">
        <v>1900246</v>
      </c>
      <c r="N26" s="42">
        <v>1899550</v>
      </c>
      <c r="O26" s="42">
        <v>1899858</v>
      </c>
    </row>
    <row r="27" spans="1:15" ht="16.5" customHeight="1" thickBot="1">
      <c r="A27" s="256"/>
      <c r="B27" s="262"/>
      <c r="C27" s="27" t="s">
        <v>31</v>
      </c>
      <c r="D27" s="32">
        <v>5080133</v>
      </c>
      <c r="E27" s="32">
        <v>5080129</v>
      </c>
      <c r="F27" s="32">
        <v>5080124</v>
      </c>
      <c r="G27" s="32">
        <v>5018749</v>
      </c>
      <c r="H27" s="32">
        <v>5018747</v>
      </c>
      <c r="I27" s="32">
        <v>5018739</v>
      </c>
      <c r="J27" s="32">
        <v>5018734</v>
      </c>
      <c r="K27" s="32">
        <v>5018729</v>
      </c>
      <c r="L27" s="42">
        <v>5018724</v>
      </c>
      <c r="M27" s="42">
        <v>5018719</v>
      </c>
      <c r="N27" s="42">
        <v>5018715</v>
      </c>
      <c r="O27" s="42">
        <v>5134217</v>
      </c>
    </row>
    <row r="28" spans="1:15" ht="16.5" customHeight="1" thickBot="1">
      <c r="A28" s="256"/>
      <c r="B28" s="262"/>
      <c r="C28" s="27" t="s">
        <v>32</v>
      </c>
      <c r="D28" s="32">
        <v>574120</v>
      </c>
      <c r="E28" s="32">
        <v>673025</v>
      </c>
      <c r="F28" s="32">
        <v>1042678</v>
      </c>
      <c r="G28" s="32">
        <v>1141316</v>
      </c>
      <c r="H28" s="32">
        <v>1331312</v>
      </c>
      <c r="I28" s="32">
        <v>1450057</v>
      </c>
      <c r="J28" s="32">
        <v>1727427</v>
      </c>
      <c r="K28" s="32">
        <v>1901177</v>
      </c>
      <c r="L28" s="42">
        <v>2261765</v>
      </c>
      <c r="M28" s="42">
        <v>2348610</v>
      </c>
      <c r="N28" s="42">
        <v>2541349</v>
      </c>
      <c r="O28" s="42">
        <v>608285</v>
      </c>
    </row>
    <row r="29" spans="1:15" ht="16.5" customHeight="1" thickBot="1">
      <c r="A29" s="257"/>
      <c r="B29" s="263"/>
      <c r="C29" s="27" t="s">
        <v>15</v>
      </c>
      <c r="D29" s="32">
        <v>117388323</v>
      </c>
      <c r="E29" s="32">
        <v>116455034</v>
      </c>
      <c r="F29" s="32">
        <v>117593329</v>
      </c>
      <c r="G29" s="32">
        <v>117901616</v>
      </c>
      <c r="H29" s="32">
        <v>117487932</v>
      </c>
      <c r="I29" s="32">
        <v>115923364</v>
      </c>
      <c r="J29" s="32">
        <v>117463411</v>
      </c>
      <c r="K29" s="32">
        <v>118742707</v>
      </c>
      <c r="L29" s="32">
        <v>118495337</v>
      </c>
      <c r="M29" s="32">
        <v>118860845</v>
      </c>
      <c r="N29" s="32">
        <v>118027329</v>
      </c>
      <c r="O29" s="32">
        <v>116100380</v>
      </c>
    </row>
    <row r="30" spans="1:3" ht="13.5" customHeight="1">
      <c r="A30" s="2" t="s">
        <v>34</v>
      </c>
      <c r="C30" s="13"/>
    </row>
  </sheetData>
  <sheetProtection/>
  <mergeCells count="4">
    <mergeCell ref="D3:O3"/>
    <mergeCell ref="A5:A29"/>
    <mergeCell ref="B5:B17"/>
    <mergeCell ref="B18:B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2" width="3.7109375" style="7" customWidth="1"/>
    <col min="3" max="3" width="28.28125" style="12" customWidth="1"/>
    <col min="4" max="5" width="9.00390625" style="2" customWidth="1"/>
    <col min="6" max="15" width="9.00390625" style="34" customWidth="1"/>
    <col min="16" max="20" width="9.140625" style="34" customWidth="1"/>
    <col min="21" max="16384" width="9.140625" style="2" customWidth="1"/>
  </cols>
  <sheetData>
    <row r="1" spans="1:2" ht="19.5" customHeight="1">
      <c r="A1" s="3" t="s">
        <v>153</v>
      </c>
      <c r="B1" s="2"/>
    </row>
    <row r="2" spans="1:20" s="8" customFormat="1" ht="6.75" customHeight="1" thickBot="1">
      <c r="A2" s="10"/>
      <c r="B2" s="10"/>
      <c r="C2" s="1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8" customFormat="1" ht="13.5" customHeight="1" thickBot="1">
      <c r="A3" s="10"/>
      <c r="B3" s="10"/>
      <c r="C3" s="17"/>
      <c r="D3" s="254">
        <v>2013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35"/>
      <c r="Q3" s="35"/>
      <c r="R3" s="35"/>
      <c r="S3" s="35"/>
      <c r="T3" s="35"/>
    </row>
    <row r="4" spans="1:20" s="8" customFormat="1" ht="13.5" customHeight="1" thickBot="1">
      <c r="A4" s="10"/>
      <c r="B4" s="10"/>
      <c r="C4" s="9"/>
      <c r="D4" s="93" t="s">
        <v>130</v>
      </c>
      <c r="E4" s="93" t="s">
        <v>131</v>
      </c>
      <c r="F4" s="93" t="s">
        <v>1</v>
      </c>
      <c r="G4" s="93" t="s">
        <v>2</v>
      </c>
      <c r="H4" s="93" t="s">
        <v>3</v>
      </c>
      <c r="I4" s="93" t="s">
        <v>4</v>
      </c>
      <c r="J4" s="93" t="s">
        <v>5</v>
      </c>
      <c r="K4" s="93" t="s">
        <v>132</v>
      </c>
      <c r="L4" s="93" t="s">
        <v>133</v>
      </c>
      <c r="M4" s="93" t="s">
        <v>134</v>
      </c>
      <c r="N4" s="93" t="s">
        <v>135</v>
      </c>
      <c r="O4" s="93" t="s">
        <v>136</v>
      </c>
      <c r="P4" s="35"/>
      <c r="Q4" s="35"/>
      <c r="R4" s="35"/>
      <c r="S4" s="35"/>
      <c r="T4" s="35"/>
    </row>
    <row r="5" spans="1:15" ht="13.5" thickBot="1">
      <c r="A5" s="255" t="s">
        <v>163</v>
      </c>
      <c r="B5" s="261" t="s">
        <v>137</v>
      </c>
      <c r="C5" s="36" t="s">
        <v>35</v>
      </c>
      <c r="D5" s="29">
        <f>SUM(D6:D7)</f>
        <v>81244528</v>
      </c>
      <c r="E5" s="29">
        <f aca="true" t="shared" si="0" ref="E5:O5">SUM(E6:E7)</f>
        <v>81681350</v>
      </c>
      <c r="F5" s="29">
        <f t="shared" si="0"/>
        <v>83531500</v>
      </c>
      <c r="G5" s="29">
        <f t="shared" si="0"/>
        <v>84311138</v>
      </c>
      <c r="H5" s="29">
        <f t="shared" si="0"/>
        <v>84620588</v>
      </c>
      <c r="I5" s="29">
        <f t="shared" si="0"/>
        <v>84714758</v>
      </c>
      <c r="J5" s="29">
        <f t="shared" si="0"/>
        <v>83917086</v>
      </c>
      <c r="K5" s="29">
        <f t="shared" si="0"/>
        <v>84790725</v>
      </c>
      <c r="L5" s="29">
        <f t="shared" si="0"/>
        <v>81679064</v>
      </c>
      <c r="M5" s="29">
        <f t="shared" si="0"/>
        <v>82535444</v>
      </c>
      <c r="N5" s="29">
        <f t="shared" si="0"/>
        <v>81820456</v>
      </c>
      <c r="O5" s="29">
        <f t="shared" si="0"/>
        <v>82533140</v>
      </c>
    </row>
    <row r="6" spans="1:15" ht="12.75">
      <c r="A6" s="256"/>
      <c r="B6" s="262"/>
      <c r="C6" s="84" t="s">
        <v>36</v>
      </c>
      <c r="D6" s="30">
        <v>445242</v>
      </c>
      <c r="E6" s="30">
        <v>438951</v>
      </c>
      <c r="F6" s="30">
        <v>487827</v>
      </c>
      <c r="G6" s="30">
        <v>510345</v>
      </c>
      <c r="H6" s="30">
        <v>541631</v>
      </c>
      <c r="I6" s="30">
        <v>597546</v>
      </c>
      <c r="J6" s="30">
        <v>578778</v>
      </c>
      <c r="K6" s="30">
        <v>572306</v>
      </c>
      <c r="L6" s="30">
        <v>592274</v>
      </c>
      <c r="M6" s="30">
        <v>611834</v>
      </c>
      <c r="N6" s="30">
        <v>578690</v>
      </c>
      <c r="O6" s="30">
        <v>575763</v>
      </c>
    </row>
    <row r="7" spans="1:15" s="4" customFormat="1" ht="12.75" thickBot="1">
      <c r="A7" s="256"/>
      <c r="B7" s="262"/>
      <c r="C7" s="85" t="s">
        <v>37</v>
      </c>
      <c r="D7" s="31">
        <v>80799286</v>
      </c>
      <c r="E7" s="31">
        <v>81242399</v>
      </c>
      <c r="F7" s="31">
        <v>83043673</v>
      </c>
      <c r="G7" s="31">
        <v>83800793</v>
      </c>
      <c r="H7" s="31">
        <v>84078957</v>
      </c>
      <c r="I7" s="31">
        <v>84117212</v>
      </c>
      <c r="J7" s="31">
        <v>83338308</v>
      </c>
      <c r="K7" s="31">
        <v>84218419</v>
      </c>
      <c r="L7" s="31">
        <v>81086790</v>
      </c>
      <c r="M7" s="31">
        <v>81923610</v>
      </c>
      <c r="N7" s="31">
        <v>81241766</v>
      </c>
      <c r="O7" s="31">
        <v>81957377</v>
      </c>
    </row>
    <row r="8" spans="1:15" s="18" customFormat="1" ht="11.25" thickBot="1">
      <c r="A8" s="256"/>
      <c r="B8" s="262"/>
      <c r="C8" s="37" t="s">
        <v>38</v>
      </c>
      <c r="D8" s="29">
        <f>SUM(D9:D10)</f>
        <v>57494388</v>
      </c>
      <c r="E8" s="29">
        <f aca="true" t="shared" si="1" ref="E8:O8">SUM(E9:E10)</f>
        <v>57756715</v>
      </c>
      <c r="F8" s="29">
        <f t="shared" si="1"/>
        <v>58606735</v>
      </c>
      <c r="G8" s="29">
        <f t="shared" si="1"/>
        <v>58376945</v>
      </c>
      <c r="H8" s="29">
        <f t="shared" si="1"/>
        <v>58689023</v>
      </c>
      <c r="I8" s="29">
        <f t="shared" si="1"/>
        <v>59372527</v>
      </c>
      <c r="J8" s="29">
        <f t="shared" si="1"/>
        <v>59952749</v>
      </c>
      <c r="K8" s="29">
        <f t="shared" si="1"/>
        <v>60696801</v>
      </c>
      <c r="L8" s="29">
        <f t="shared" si="1"/>
        <v>61138629</v>
      </c>
      <c r="M8" s="29">
        <f t="shared" si="1"/>
        <v>61807860</v>
      </c>
      <c r="N8" s="29">
        <f t="shared" si="1"/>
        <v>62259591</v>
      </c>
      <c r="O8" s="29">
        <f t="shared" si="1"/>
        <v>62565288</v>
      </c>
    </row>
    <row r="9" spans="1:15" s="18" customFormat="1" ht="11.25">
      <c r="A9" s="256"/>
      <c r="B9" s="262"/>
      <c r="C9" s="84" t="s">
        <v>39</v>
      </c>
      <c r="D9" s="30">
        <v>14801434</v>
      </c>
      <c r="E9" s="30">
        <v>14903835</v>
      </c>
      <c r="F9" s="30">
        <v>15011930</v>
      </c>
      <c r="G9" s="30">
        <v>15054325</v>
      </c>
      <c r="H9" s="30">
        <v>15312420</v>
      </c>
      <c r="I9" s="30">
        <v>15484711</v>
      </c>
      <c r="J9" s="30">
        <v>15689139</v>
      </c>
      <c r="K9" s="30">
        <v>15897153</v>
      </c>
      <c r="L9" s="30">
        <v>16112391</v>
      </c>
      <c r="M9" s="30">
        <v>16343059</v>
      </c>
      <c r="N9" s="30">
        <v>16609862</v>
      </c>
      <c r="O9" s="30">
        <v>16756898</v>
      </c>
    </row>
    <row r="10" spans="1:15" s="18" customFormat="1" ht="12" thickBot="1">
      <c r="A10" s="256"/>
      <c r="B10" s="262"/>
      <c r="C10" s="85" t="s">
        <v>40</v>
      </c>
      <c r="D10" s="31">
        <v>42692954</v>
      </c>
      <c r="E10" s="31">
        <v>42852880</v>
      </c>
      <c r="F10" s="31">
        <v>43594805</v>
      </c>
      <c r="G10" s="31">
        <v>43322620</v>
      </c>
      <c r="H10" s="31">
        <v>43376603</v>
      </c>
      <c r="I10" s="31">
        <v>43887816</v>
      </c>
      <c r="J10" s="31">
        <v>44263610</v>
      </c>
      <c r="K10" s="31">
        <v>44799648</v>
      </c>
      <c r="L10" s="31">
        <v>45026238</v>
      </c>
      <c r="M10" s="31">
        <v>45464801</v>
      </c>
      <c r="N10" s="31">
        <v>45649729</v>
      </c>
      <c r="O10" s="31">
        <v>45808390</v>
      </c>
    </row>
    <row r="11" spans="1:15" s="18" customFormat="1" ht="11.25" thickBot="1">
      <c r="A11" s="256"/>
      <c r="B11" s="262"/>
      <c r="C11" s="36" t="s">
        <v>154</v>
      </c>
      <c r="D11" s="29">
        <f>SUM(D12:D14)</f>
        <v>47015411</v>
      </c>
      <c r="E11" s="29">
        <f aca="true" t="shared" si="2" ref="E11:O11">SUM(E12:E14)</f>
        <v>48615117</v>
      </c>
      <c r="F11" s="29">
        <f t="shared" si="2"/>
        <v>48068284</v>
      </c>
      <c r="G11" s="29">
        <f t="shared" si="2"/>
        <v>48679217</v>
      </c>
      <c r="H11" s="29">
        <f t="shared" si="2"/>
        <v>48646997</v>
      </c>
      <c r="I11" s="29">
        <f t="shared" si="2"/>
        <v>49421241</v>
      </c>
      <c r="J11" s="29">
        <f t="shared" si="2"/>
        <v>49561007</v>
      </c>
      <c r="K11" s="29">
        <f t="shared" si="2"/>
        <v>49840291</v>
      </c>
      <c r="L11" s="29">
        <f t="shared" si="2"/>
        <v>54515415</v>
      </c>
      <c r="M11" s="29">
        <f t="shared" si="2"/>
        <v>55169180</v>
      </c>
      <c r="N11" s="29">
        <f t="shared" si="2"/>
        <v>56571990</v>
      </c>
      <c r="O11" s="29">
        <f t="shared" si="2"/>
        <v>56785564</v>
      </c>
    </row>
    <row r="12" spans="1:15" s="18" customFormat="1" ht="11.25">
      <c r="A12" s="256"/>
      <c r="B12" s="262"/>
      <c r="C12" s="77" t="s">
        <v>41</v>
      </c>
      <c r="D12" s="23">
        <v>26394926</v>
      </c>
      <c r="E12" s="23">
        <v>26305538</v>
      </c>
      <c r="F12" s="23">
        <v>25721736</v>
      </c>
      <c r="G12" s="23">
        <v>25087258</v>
      </c>
      <c r="H12" s="23">
        <v>24900189</v>
      </c>
      <c r="I12" s="23">
        <v>25790176</v>
      </c>
      <c r="J12" s="23">
        <v>25866956</v>
      </c>
      <c r="K12" s="23">
        <v>25943161</v>
      </c>
      <c r="L12" s="23">
        <v>28337323</v>
      </c>
      <c r="M12" s="23">
        <v>28296728</v>
      </c>
      <c r="N12" s="23">
        <v>29839072</v>
      </c>
      <c r="O12" s="23">
        <v>30113508</v>
      </c>
    </row>
    <row r="13" spans="1:15" s="18" customFormat="1" ht="11.25">
      <c r="A13" s="256"/>
      <c r="B13" s="262"/>
      <c r="C13" s="78" t="s">
        <v>48</v>
      </c>
      <c r="D13" s="24">
        <v>20520702</v>
      </c>
      <c r="E13" s="24">
        <v>22211254</v>
      </c>
      <c r="F13" s="24">
        <v>22245505</v>
      </c>
      <c r="G13" s="24">
        <v>23496992</v>
      </c>
      <c r="H13" s="24">
        <v>23617988</v>
      </c>
      <c r="I13" s="24">
        <v>23488421</v>
      </c>
      <c r="J13" s="24">
        <v>23548161</v>
      </c>
      <c r="K13" s="24">
        <v>23767115</v>
      </c>
      <c r="L13" s="24">
        <v>26042175</v>
      </c>
      <c r="M13" s="24">
        <v>26754816</v>
      </c>
      <c r="N13" s="24">
        <v>26613612</v>
      </c>
      <c r="O13" s="24">
        <v>26544289</v>
      </c>
    </row>
    <row r="14" spans="1:15" s="18" customFormat="1" ht="12" thickBot="1">
      <c r="A14" s="256"/>
      <c r="B14" s="262"/>
      <c r="C14" s="79" t="s">
        <v>49</v>
      </c>
      <c r="D14" s="25">
        <v>99783</v>
      </c>
      <c r="E14" s="25">
        <v>98325</v>
      </c>
      <c r="F14" s="25">
        <v>101043</v>
      </c>
      <c r="G14" s="25">
        <v>94967</v>
      </c>
      <c r="H14" s="25">
        <v>128820</v>
      </c>
      <c r="I14" s="25">
        <v>142644</v>
      </c>
      <c r="J14" s="25">
        <v>145890</v>
      </c>
      <c r="K14" s="25">
        <v>130015</v>
      </c>
      <c r="L14" s="25">
        <v>135917</v>
      </c>
      <c r="M14" s="25">
        <v>117636</v>
      </c>
      <c r="N14" s="25">
        <v>119306</v>
      </c>
      <c r="O14" s="25">
        <v>127767</v>
      </c>
    </row>
    <row r="15" spans="1:15" s="18" customFormat="1" ht="11.25" thickBot="1">
      <c r="A15" s="256"/>
      <c r="B15" s="262"/>
      <c r="C15" s="37" t="s">
        <v>10</v>
      </c>
      <c r="D15" s="29">
        <f>SUM(D16:D18)</f>
        <v>39012824</v>
      </c>
      <c r="E15" s="29">
        <f aca="true" t="shared" si="3" ref="E15:O15">SUM(E16:E18)</f>
        <v>37998206</v>
      </c>
      <c r="F15" s="29">
        <f t="shared" si="3"/>
        <v>38009718</v>
      </c>
      <c r="G15" s="29">
        <f t="shared" si="3"/>
        <v>36307125</v>
      </c>
      <c r="H15" s="29">
        <f t="shared" si="3"/>
        <v>37493311</v>
      </c>
      <c r="I15" s="29">
        <f t="shared" si="3"/>
        <v>38406147</v>
      </c>
      <c r="J15" s="29">
        <f t="shared" si="3"/>
        <v>38300543</v>
      </c>
      <c r="K15" s="29">
        <f t="shared" si="3"/>
        <v>37438492</v>
      </c>
      <c r="L15" s="29">
        <f t="shared" si="3"/>
        <v>36318029</v>
      </c>
      <c r="M15" s="29">
        <f t="shared" si="3"/>
        <v>36331030</v>
      </c>
      <c r="N15" s="29">
        <f t="shared" si="3"/>
        <v>37065081</v>
      </c>
      <c r="O15" s="29">
        <f t="shared" si="3"/>
        <v>40137330</v>
      </c>
    </row>
    <row r="16" spans="1:15" s="18" customFormat="1" ht="13.5" customHeight="1">
      <c r="A16" s="256"/>
      <c r="B16" s="262"/>
      <c r="C16" s="84" t="s">
        <v>50</v>
      </c>
      <c r="D16" s="30">
        <v>8416382</v>
      </c>
      <c r="E16" s="30">
        <v>8496279</v>
      </c>
      <c r="F16" s="30">
        <v>8786714</v>
      </c>
      <c r="G16" s="30">
        <v>8066922</v>
      </c>
      <c r="H16" s="30">
        <v>8273166</v>
      </c>
      <c r="I16" s="30">
        <v>8220360</v>
      </c>
      <c r="J16" s="30">
        <v>8143440</v>
      </c>
      <c r="K16" s="30">
        <v>7998169</v>
      </c>
      <c r="L16" s="30">
        <v>8029060</v>
      </c>
      <c r="M16" s="30">
        <v>8290325</v>
      </c>
      <c r="N16" s="30">
        <v>8309356</v>
      </c>
      <c r="O16" s="30">
        <v>8861686</v>
      </c>
    </row>
    <row r="17" spans="1:15" s="18" customFormat="1" ht="16.5" customHeight="1">
      <c r="A17" s="256"/>
      <c r="B17" s="262"/>
      <c r="C17" s="86" t="s">
        <v>51</v>
      </c>
      <c r="D17" s="33">
        <v>21482899</v>
      </c>
      <c r="E17" s="33">
        <v>20299137</v>
      </c>
      <c r="F17" s="33">
        <v>19833085</v>
      </c>
      <c r="G17" s="33">
        <v>19095396</v>
      </c>
      <c r="H17" s="33">
        <v>20159528</v>
      </c>
      <c r="I17" s="33">
        <v>20801383</v>
      </c>
      <c r="J17" s="33">
        <v>20634287</v>
      </c>
      <c r="K17" s="33">
        <v>19921832</v>
      </c>
      <c r="L17" s="33">
        <v>18404964</v>
      </c>
      <c r="M17" s="33">
        <v>18020458</v>
      </c>
      <c r="N17" s="33">
        <v>18744113</v>
      </c>
      <c r="O17" s="33">
        <v>21040540</v>
      </c>
    </row>
    <row r="18" spans="1:15" s="18" customFormat="1" ht="12" thickBot="1">
      <c r="A18" s="256"/>
      <c r="B18" s="262"/>
      <c r="C18" s="85" t="s">
        <v>52</v>
      </c>
      <c r="D18" s="31">
        <v>9113543</v>
      </c>
      <c r="E18" s="31">
        <v>9202790</v>
      </c>
      <c r="F18" s="31">
        <v>9389919</v>
      </c>
      <c r="G18" s="31">
        <v>9144807</v>
      </c>
      <c r="H18" s="31">
        <v>9060617</v>
      </c>
      <c r="I18" s="31">
        <v>9384404</v>
      </c>
      <c r="J18" s="31">
        <v>9522816</v>
      </c>
      <c r="K18" s="31">
        <v>9518491</v>
      </c>
      <c r="L18" s="31">
        <v>9884005</v>
      </c>
      <c r="M18" s="31">
        <v>10020247</v>
      </c>
      <c r="N18" s="31">
        <v>10011612</v>
      </c>
      <c r="O18" s="31">
        <v>10235104</v>
      </c>
    </row>
    <row r="19" spans="1:15" s="18" customFormat="1" ht="11.25" thickBot="1">
      <c r="A19" s="256"/>
      <c r="B19" s="262"/>
      <c r="C19" s="37" t="s">
        <v>20</v>
      </c>
      <c r="D19" s="43">
        <v>5572585</v>
      </c>
      <c r="E19" s="43">
        <v>5563353</v>
      </c>
      <c r="F19" s="43">
        <v>5601334</v>
      </c>
      <c r="G19" s="43">
        <v>5687877</v>
      </c>
      <c r="H19" s="43">
        <v>5704033</v>
      </c>
      <c r="I19" s="43">
        <v>5710807</v>
      </c>
      <c r="J19" s="43">
        <v>5707627</v>
      </c>
      <c r="K19" s="43">
        <v>5761433</v>
      </c>
      <c r="L19" s="43">
        <v>5815110</v>
      </c>
      <c r="M19" s="43">
        <v>5798560</v>
      </c>
      <c r="N19" s="43">
        <v>5818763</v>
      </c>
      <c r="O19" s="43">
        <v>5920684</v>
      </c>
    </row>
    <row r="20" spans="1:15" s="18" customFormat="1" ht="11.25" thickBot="1">
      <c r="A20" s="256"/>
      <c r="B20" s="262"/>
      <c r="C20" s="37" t="s">
        <v>53</v>
      </c>
      <c r="D20" s="43">
        <v>474484</v>
      </c>
      <c r="E20" s="43">
        <v>494172</v>
      </c>
      <c r="F20" s="43">
        <v>506953</v>
      </c>
      <c r="G20" s="43">
        <v>462946</v>
      </c>
      <c r="H20" s="43">
        <v>941852</v>
      </c>
      <c r="I20" s="43">
        <v>476124</v>
      </c>
      <c r="J20" s="43">
        <v>461365</v>
      </c>
      <c r="K20" s="43">
        <v>506155</v>
      </c>
      <c r="L20" s="43">
        <v>612509</v>
      </c>
      <c r="M20" s="43">
        <v>511756</v>
      </c>
      <c r="N20" s="43">
        <v>553294</v>
      </c>
      <c r="O20" s="43">
        <v>525862</v>
      </c>
    </row>
    <row r="21" spans="1:15" ht="13.5" thickBot="1">
      <c r="A21" s="256"/>
      <c r="B21" s="263"/>
      <c r="C21" s="37" t="s">
        <v>21</v>
      </c>
      <c r="D21" s="43">
        <v>230814220</v>
      </c>
      <c r="E21" s="43">
        <v>232108913</v>
      </c>
      <c r="F21" s="43">
        <v>234324524</v>
      </c>
      <c r="G21" s="43">
        <v>233825248</v>
      </c>
      <c r="H21" s="43">
        <v>236095804</v>
      </c>
      <c r="I21" s="43">
        <v>238101604</v>
      </c>
      <c r="J21" s="43">
        <v>237900377</v>
      </c>
      <c r="K21" s="43">
        <v>239033897</v>
      </c>
      <c r="L21" s="43">
        <v>240078756</v>
      </c>
      <c r="M21" s="43">
        <v>242153830</v>
      </c>
      <c r="N21" s="43">
        <v>244089175</v>
      </c>
      <c r="O21" s="43">
        <v>248467868</v>
      </c>
    </row>
    <row r="22" spans="1:15" ht="13.5" thickBot="1">
      <c r="A22" s="256"/>
      <c r="B22" s="264" t="s">
        <v>138</v>
      </c>
      <c r="C22" s="37" t="s">
        <v>54</v>
      </c>
      <c r="D22" s="32">
        <f>SUM(D23:D24)</f>
        <v>152644733</v>
      </c>
      <c r="E22" s="32">
        <f aca="true" t="shared" si="4" ref="E22:O22">SUM(E23:E24)</f>
        <v>153400990</v>
      </c>
      <c r="F22" s="32">
        <f t="shared" si="4"/>
        <v>154951142</v>
      </c>
      <c r="G22" s="32">
        <f t="shared" si="4"/>
        <v>155406883</v>
      </c>
      <c r="H22" s="32">
        <f t="shared" si="4"/>
        <v>156194976</v>
      </c>
      <c r="I22" s="32">
        <f t="shared" si="4"/>
        <v>156868713</v>
      </c>
      <c r="J22" s="32">
        <f t="shared" si="4"/>
        <v>156935004</v>
      </c>
      <c r="K22" s="32">
        <f t="shared" si="4"/>
        <v>158298640</v>
      </c>
      <c r="L22" s="32">
        <f t="shared" si="4"/>
        <v>158731692</v>
      </c>
      <c r="M22" s="32">
        <f t="shared" si="4"/>
        <v>159417292</v>
      </c>
      <c r="N22" s="32">
        <f t="shared" si="4"/>
        <v>159884051</v>
      </c>
      <c r="O22" s="32">
        <f t="shared" si="4"/>
        <v>162395846</v>
      </c>
    </row>
    <row r="23" spans="1:15" ht="12.75">
      <c r="A23" s="256"/>
      <c r="B23" s="265"/>
      <c r="C23" s="84" t="s">
        <v>55</v>
      </c>
      <c r="D23" s="23">
        <v>61723981</v>
      </c>
      <c r="E23" s="23">
        <v>62185278</v>
      </c>
      <c r="F23" s="23">
        <v>62239639</v>
      </c>
      <c r="G23" s="23">
        <v>62448490</v>
      </c>
      <c r="H23" s="23">
        <v>62737799</v>
      </c>
      <c r="I23" s="23">
        <v>62755784</v>
      </c>
      <c r="J23" s="23">
        <v>62676823</v>
      </c>
      <c r="K23" s="23">
        <v>62936162</v>
      </c>
      <c r="L23" s="23">
        <v>63110356</v>
      </c>
      <c r="M23" s="23">
        <v>63414135</v>
      </c>
      <c r="N23" s="23">
        <v>63908378</v>
      </c>
      <c r="O23" s="23">
        <v>64472322</v>
      </c>
    </row>
    <row r="24" spans="1:15" ht="13.5" thickBot="1">
      <c r="A24" s="256"/>
      <c r="B24" s="265"/>
      <c r="C24" s="85" t="s">
        <v>56</v>
      </c>
      <c r="D24" s="31">
        <v>90920752</v>
      </c>
      <c r="E24" s="31">
        <v>91215712</v>
      </c>
      <c r="F24" s="31">
        <v>92711503</v>
      </c>
      <c r="G24" s="31">
        <v>92958393</v>
      </c>
      <c r="H24" s="31">
        <v>93457177</v>
      </c>
      <c r="I24" s="31">
        <v>94112929</v>
      </c>
      <c r="J24" s="31">
        <v>94258181</v>
      </c>
      <c r="K24" s="31">
        <v>95362478</v>
      </c>
      <c r="L24" s="31">
        <v>95621336</v>
      </c>
      <c r="M24" s="31">
        <v>96003157</v>
      </c>
      <c r="N24" s="31">
        <v>95975673</v>
      </c>
      <c r="O24" s="31">
        <v>97923524</v>
      </c>
    </row>
    <row r="25" spans="1:15" ht="13.5" thickBot="1">
      <c r="A25" s="256"/>
      <c r="B25" s="265"/>
      <c r="C25" s="37" t="s">
        <v>57</v>
      </c>
      <c r="D25" s="29">
        <f>SUM(D26:D28)</f>
        <v>3842677</v>
      </c>
      <c r="E25" s="29">
        <f aca="true" t="shared" si="5" ref="E25:O25">SUM(E26:E28)</f>
        <v>3763568</v>
      </c>
      <c r="F25" s="29">
        <f t="shared" si="5"/>
        <v>3786435</v>
      </c>
      <c r="G25" s="29">
        <f t="shared" si="5"/>
        <v>3912067</v>
      </c>
      <c r="H25" s="29">
        <f t="shared" si="5"/>
        <v>4265362</v>
      </c>
      <c r="I25" s="29">
        <f t="shared" si="5"/>
        <v>4208714</v>
      </c>
      <c r="J25" s="29">
        <f t="shared" si="5"/>
        <v>4073569</v>
      </c>
      <c r="K25" s="29">
        <f t="shared" si="5"/>
        <v>4227414</v>
      </c>
      <c r="L25" s="29">
        <f t="shared" si="5"/>
        <v>4313127</v>
      </c>
      <c r="M25" s="29">
        <f t="shared" si="5"/>
        <v>4326470</v>
      </c>
      <c r="N25" s="29">
        <f t="shared" si="5"/>
        <v>4364530</v>
      </c>
      <c r="O25" s="29">
        <f t="shared" si="5"/>
        <v>4462605</v>
      </c>
    </row>
    <row r="26" spans="1:15" ht="12.75">
      <c r="A26" s="256"/>
      <c r="B26" s="265"/>
      <c r="C26" s="84" t="s">
        <v>45</v>
      </c>
      <c r="D26" s="30">
        <v>191916</v>
      </c>
      <c r="E26" s="30">
        <v>201837</v>
      </c>
      <c r="F26" s="30">
        <v>237718</v>
      </c>
      <c r="G26" s="30">
        <v>179029</v>
      </c>
      <c r="H26" s="30">
        <v>149714</v>
      </c>
      <c r="I26" s="30">
        <v>149623</v>
      </c>
      <c r="J26" s="30">
        <v>176766</v>
      </c>
      <c r="K26" s="30">
        <v>158912</v>
      </c>
      <c r="L26" s="30">
        <v>174830</v>
      </c>
      <c r="M26" s="30">
        <v>150918</v>
      </c>
      <c r="N26" s="30">
        <v>146686</v>
      </c>
      <c r="O26" s="30">
        <v>152933</v>
      </c>
    </row>
    <row r="27" spans="1:15" ht="12.75">
      <c r="A27" s="256"/>
      <c r="B27" s="265"/>
      <c r="C27" s="86" t="s">
        <v>46</v>
      </c>
      <c r="D27" s="33">
        <v>2695111</v>
      </c>
      <c r="E27" s="33">
        <v>2582342</v>
      </c>
      <c r="F27" s="33">
        <v>2518825</v>
      </c>
      <c r="G27" s="33">
        <v>2693990</v>
      </c>
      <c r="H27" s="33">
        <v>2935488</v>
      </c>
      <c r="I27" s="33">
        <v>3072306</v>
      </c>
      <c r="J27" s="33">
        <v>2946831</v>
      </c>
      <c r="K27" s="33">
        <v>3104204</v>
      </c>
      <c r="L27" s="33">
        <v>3134353</v>
      </c>
      <c r="M27" s="33">
        <v>3147384</v>
      </c>
      <c r="N27" s="33">
        <v>3211569</v>
      </c>
      <c r="O27" s="33">
        <v>3300565</v>
      </c>
    </row>
    <row r="28" spans="1:15" ht="13.5" thickBot="1">
      <c r="A28" s="256"/>
      <c r="B28" s="265"/>
      <c r="C28" s="85" t="s">
        <v>47</v>
      </c>
      <c r="D28" s="31">
        <v>955650</v>
      </c>
      <c r="E28" s="31">
        <v>979389</v>
      </c>
      <c r="F28" s="31">
        <v>1029892</v>
      </c>
      <c r="G28" s="31">
        <v>1039048</v>
      </c>
      <c r="H28" s="31">
        <v>1180160</v>
      </c>
      <c r="I28" s="31">
        <v>986785</v>
      </c>
      <c r="J28" s="31">
        <v>949972</v>
      </c>
      <c r="K28" s="31">
        <v>964298</v>
      </c>
      <c r="L28" s="31">
        <v>1003944</v>
      </c>
      <c r="M28" s="31">
        <v>1028168</v>
      </c>
      <c r="N28" s="31">
        <v>1006275</v>
      </c>
      <c r="O28" s="31">
        <v>1009107</v>
      </c>
    </row>
    <row r="29" spans="1:15" ht="13.5" thickBot="1">
      <c r="A29" s="256"/>
      <c r="B29" s="265"/>
      <c r="C29" s="37" t="s">
        <v>29</v>
      </c>
      <c r="D29" s="29">
        <f>SUM(D30:D31)</f>
        <v>46025615</v>
      </c>
      <c r="E29" s="29">
        <f aca="true" t="shared" si="6" ref="E29:O29">SUM(E30:E31)</f>
        <v>46614173</v>
      </c>
      <c r="F29" s="29">
        <f t="shared" si="6"/>
        <v>47135609</v>
      </c>
      <c r="G29" s="29">
        <f t="shared" si="6"/>
        <v>46425183</v>
      </c>
      <c r="H29" s="29">
        <f t="shared" si="6"/>
        <v>47551801</v>
      </c>
      <c r="I29" s="29">
        <f t="shared" si="6"/>
        <v>48499132</v>
      </c>
      <c r="J29" s="29">
        <f t="shared" si="6"/>
        <v>48195852</v>
      </c>
      <c r="K29" s="29">
        <f t="shared" si="6"/>
        <v>47188604</v>
      </c>
      <c r="L29" s="29">
        <f t="shared" si="6"/>
        <v>46649078</v>
      </c>
      <c r="M29" s="29">
        <f t="shared" si="6"/>
        <v>47467409</v>
      </c>
      <c r="N29" s="29">
        <f t="shared" si="6"/>
        <v>48496172</v>
      </c>
      <c r="O29" s="29">
        <f t="shared" si="6"/>
        <v>50488528</v>
      </c>
    </row>
    <row r="30" spans="1:15" ht="12.75">
      <c r="A30" s="256"/>
      <c r="B30" s="265"/>
      <c r="C30" s="84" t="s">
        <v>44</v>
      </c>
      <c r="D30" s="23">
        <v>36630321</v>
      </c>
      <c r="E30" s="23">
        <v>36998491</v>
      </c>
      <c r="F30" s="23">
        <v>38167740</v>
      </c>
      <c r="G30" s="23">
        <v>37695285</v>
      </c>
      <c r="H30" s="23">
        <v>39848738</v>
      </c>
      <c r="I30" s="23">
        <v>41014279</v>
      </c>
      <c r="J30" s="23">
        <v>40816132</v>
      </c>
      <c r="K30" s="23">
        <v>39759839</v>
      </c>
      <c r="L30" s="23">
        <v>39291826</v>
      </c>
      <c r="M30" s="23">
        <v>39721225</v>
      </c>
      <c r="N30" s="23">
        <v>40840577</v>
      </c>
      <c r="O30" s="23">
        <v>42933520</v>
      </c>
    </row>
    <row r="31" spans="1:15" ht="13.5" thickBot="1">
      <c r="A31" s="256"/>
      <c r="B31" s="265"/>
      <c r="C31" s="85" t="s">
        <v>43</v>
      </c>
      <c r="D31" s="31">
        <v>9395294</v>
      </c>
      <c r="E31" s="31">
        <v>9615682</v>
      </c>
      <c r="F31" s="31">
        <v>8967869</v>
      </c>
      <c r="G31" s="31">
        <v>8729898</v>
      </c>
      <c r="H31" s="31">
        <v>7703063</v>
      </c>
      <c r="I31" s="31">
        <v>7484853</v>
      </c>
      <c r="J31" s="31">
        <v>7379720</v>
      </c>
      <c r="K31" s="31">
        <v>7428765</v>
      </c>
      <c r="L31" s="31">
        <v>7357252</v>
      </c>
      <c r="M31" s="31">
        <v>7746184</v>
      </c>
      <c r="N31" s="31">
        <v>7655595</v>
      </c>
      <c r="O31" s="31">
        <v>7555008</v>
      </c>
    </row>
    <row r="32" spans="1:15" ht="13.5" thickBot="1">
      <c r="A32" s="256"/>
      <c r="B32" s="265"/>
      <c r="C32" s="37" t="s">
        <v>42</v>
      </c>
      <c r="D32" s="32">
        <v>395197</v>
      </c>
      <c r="E32" s="32">
        <v>403943</v>
      </c>
      <c r="F32" s="32">
        <v>405037</v>
      </c>
      <c r="G32" s="32">
        <v>414101</v>
      </c>
      <c r="H32" s="32">
        <v>423283</v>
      </c>
      <c r="I32" s="32">
        <v>423569</v>
      </c>
      <c r="J32" s="32">
        <v>417754</v>
      </c>
      <c r="K32" s="32">
        <v>426965</v>
      </c>
      <c r="L32" s="32">
        <v>428801</v>
      </c>
      <c r="M32" s="32">
        <v>441122</v>
      </c>
      <c r="N32" s="32">
        <v>453333</v>
      </c>
      <c r="O32" s="32">
        <v>398413</v>
      </c>
    </row>
    <row r="33" spans="1:15" ht="13.5" thickBot="1">
      <c r="A33" s="256"/>
      <c r="B33" s="265"/>
      <c r="C33" s="37" t="s">
        <v>31</v>
      </c>
      <c r="D33" s="29">
        <f>SUM(D34:D35)</f>
        <v>19052633</v>
      </c>
      <c r="E33" s="29">
        <f aca="true" t="shared" si="7" ref="E33:O33">SUM(E34:E35)</f>
        <v>19050556</v>
      </c>
      <c r="F33" s="29">
        <f t="shared" si="7"/>
        <v>19052524</v>
      </c>
      <c r="G33" s="29">
        <f t="shared" si="7"/>
        <v>19405332</v>
      </c>
      <c r="H33" s="29">
        <f t="shared" si="7"/>
        <v>19923532</v>
      </c>
      <c r="I33" s="29">
        <f t="shared" si="7"/>
        <v>20397038</v>
      </c>
      <c r="J33" s="29">
        <f t="shared" si="7"/>
        <v>20436954</v>
      </c>
      <c r="K33" s="29">
        <f t="shared" si="7"/>
        <v>20544214</v>
      </c>
      <c r="L33" s="29">
        <f t="shared" si="7"/>
        <v>21216744</v>
      </c>
      <c r="M33" s="29">
        <f t="shared" si="7"/>
        <v>21339593</v>
      </c>
      <c r="N33" s="29">
        <f t="shared" si="7"/>
        <v>21244992</v>
      </c>
      <c r="O33" s="29">
        <f t="shared" si="7"/>
        <v>21409896</v>
      </c>
    </row>
    <row r="34" spans="1:15" ht="12.75">
      <c r="A34" s="256"/>
      <c r="B34" s="265"/>
      <c r="C34" s="84" t="s">
        <v>6</v>
      </c>
      <c r="D34" s="30">
        <v>17893193</v>
      </c>
      <c r="E34" s="30">
        <v>17894152</v>
      </c>
      <c r="F34" s="30">
        <v>17979497</v>
      </c>
      <c r="G34" s="30">
        <v>18193701</v>
      </c>
      <c r="H34" s="30">
        <v>18778437</v>
      </c>
      <c r="I34" s="30">
        <v>19288348</v>
      </c>
      <c r="J34" s="30">
        <v>19340147</v>
      </c>
      <c r="K34" s="30">
        <v>19450802</v>
      </c>
      <c r="L34" s="30">
        <v>19459782</v>
      </c>
      <c r="M34" s="30">
        <v>19639701</v>
      </c>
      <c r="N34" s="30">
        <v>19548384</v>
      </c>
      <c r="O34" s="30">
        <v>19618693</v>
      </c>
    </row>
    <row r="35" spans="1:15" ht="13.5" thickBot="1">
      <c r="A35" s="256"/>
      <c r="B35" s="265"/>
      <c r="C35" s="85" t="s">
        <v>7</v>
      </c>
      <c r="D35" s="31">
        <v>1159440</v>
      </c>
      <c r="E35" s="31">
        <v>1156404</v>
      </c>
      <c r="F35" s="31">
        <v>1073027</v>
      </c>
      <c r="G35" s="31">
        <v>1211631</v>
      </c>
      <c r="H35" s="31">
        <v>1145095</v>
      </c>
      <c r="I35" s="31">
        <v>1108690</v>
      </c>
      <c r="J35" s="31">
        <v>1096807</v>
      </c>
      <c r="K35" s="31">
        <v>1093412</v>
      </c>
      <c r="L35" s="31">
        <v>1756962</v>
      </c>
      <c r="M35" s="31">
        <v>1699892</v>
      </c>
      <c r="N35" s="31">
        <v>1696608</v>
      </c>
      <c r="O35" s="31">
        <v>1791203</v>
      </c>
    </row>
    <row r="36" spans="1:15" ht="13.5" thickBot="1">
      <c r="A36" s="256"/>
      <c r="B36" s="265"/>
      <c r="C36" s="37" t="s">
        <v>32</v>
      </c>
      <c r="D36" s="32">
        <v>8853365</v>
      </c>
      <c r="E36" s="32">
        <v>8875683</v>
      </c>
      <c r="F36" s="32">
        <v>8993777</v>
      </c>
      <c r="G36" s="32">
        <v>8261682</v>
      </c>
      <c r="H36" s="32">
        <v>7736850</v>
      </c>
      <c r="I36" s="32">
        <v>7704438</v>
      </c>
      <c r="J36" s="32">
        <v>7841244</v>
      </c>
      <c r="K36" s="32">
        <v>8348060</v>
      </c>
      <c r="L36" s="32">
        <v>8739314</v>
      </c>
      <c r="M36" s="32">
        <v>9161944</v>
      </c>
      <c r="N36" s="32">
        <v>9646097</v>
      </c>
      <c r="O36" s="32">
        <v>9312580</v>
      </c>
    </row>
    <row r="37" spans="1:15" ht="13.5" thickBot="1">
      <c r="A37" s="257"/>
      <c r="B37" s="266"/>
      <c r="C37" s="37" t="s">
        <v>15</v>
      </c>
      <c r="D37" s="43">
        <v>230814220</v>
      </c>
      <c r="E37" s="43">
        <v>232108913</v>
      </c>
      <c r="F37" s="43">
        <v>234324524</v>
      </c>
      <c r="G37" s="43">
        <v>233825248</v>
      </c>
      <c r="H37" s="43">
        <v>236095804</v>
      </c>
      <c r="I37" s="43">
        <v>238101604</v>
      </c>
      <c r="J37" s="43">
        <v>237900377</v>
      </c>
      <c r="K37" s="43">
        <v>239033897</v>
      </c>
      <c r="L37" s="43">
        <v>240078756</v>
      </c>
      <c r="M37" s="43">
        <v>242153830</v>
      </c>
      <c r="N37" s="43">
        <v>244089175</v>
      </c>
      <c r="O37" s="43">
        <v>248467868</v>
      </c>
    </row>
    <row r="38" spans="1:20" ht="13.5" customHeight="1">
      <c r="A38" s="2" t="s">
        <v>34</v>
      </c>
      <c r="B38" s="4"/>
      <c r="C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44" spans="8:9" ht="15">
      <c r="H44" s="113"/>
      <c r="I44" s="115"/>
    </row>
    <row r="45" ht="12.75">
      <c r="H45" s="114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2.57421875" style="12" customWidth="1"/>
    <col min="3" max="3" width="11.140625" style="34" bestFit="1" customWidth="1"/>
    <col min="4" max="4" width="10.8515625" style="34" bestFit="1" customWidth="1"/>
    <col min="5" max="5" width="11.140625" style="34" bestFit="1" customWidth="1"/>
    <col min="6" max="8" width="10.8515625" style="34" bestFit="1" customWidth="1"/>
    <col min="9" max="9" width="10.57421875" style="34" bestFit="1" customWidth="1"/>
    <col min="10" max="14" width="11.140625" style="34" bestFit="1" customWidth="1"/>
    <col min="15" max="18" width="9.140625" style="34" customWidth="1"/>
    <col min="19" max="16384" width="9.140625" style="2" customWidth="1"/>
  </cols>
  <sheetData>
    <row r="1" ht="18.75">
      <c r="A1" s="3" t="s">
        <v>139</v>
      </c>
    </row>
    <row r="2" spans="1:20" s="8" customFormat="1" ht="6.75" customHeight="1" thickBot="1">
      <c r="A2" s="10"/>
      <c r="B2" s="10"/>
      <c r="C2" s="1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8" customFormat="1" ht="13.5" customHeight="1" thickBot="1">
      <c r="A3" s="10"/>
      <c r="B3" s="10"/>
      <c r="C3" s="254">
        <v>2013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35"/>
      <c r="P3" s="35"/>
      <c r="Q3" s="35"/>
      <c r="R3" s="35"/>
      <c r="S3" s="35"/>
      <c r="T3" s="35"/>
    </row>
    <row r="4" spans="1:20" s="8" customFormat="1" ht="13.5" customHeight="1" thickBot="1">
      <c r="A4" s="10"/>
      <c r="B4" s="10"/>
      <c r="C4" s="93" t="s">
        <v>130</v>
      </c>
      <c r="D4" s="93" t="s">
        <v>131</v>
      </c>
      <c r="E4" s="93" t="s">
        <v>1</v>
      </c>
      <c r="F4" s="93" t="s">
        <v>2</v>
      </c>
      <c r="G4" s="93" t="s">
        <v>3</v>
      </c>
      <c r="H4" s="93" t="s">
        <v>4</v>
      </c>
      <c r="I4" s="93" t="s">
        <v>5</v>
      </c>
      <c r="J4" s="93" t="s">
        <v>132</v>
      </c>
      <c r="K4" s="93" t="s">
        <v>133</v>
      </c>
      <c r="L4" s="93" t="s">
        <v>134</v>
      </c>
      <c r="M4" s="93" t="s">
        <v>135</v>
      </c>
      <c r="N4" s="93" t="s">
        <v>136</v>
      </c>
      <c r="O4" s="35"/>
      <c r="P4" s="35"/>
      <c r="Q4" s="35"/>
      <c r="R4" s="35"/>
      <c r="S4" s="35"/>
      <c r="T4" s="35"/>
    </row>
    <row r="5" spans="1:14" ht="16.5" customHeight="1" thickBot="1">
      <c r="A5" s="267" t="s">
        <v>164</v>
      </c>
      <c r="B5" s="45" t="s">
        <v>59</v>
      </c>
      <c r="C5" s="43">
        <f>SUM(C6:C7)</f>
        <v>6774328</v>
      </c>
      <c r="D5" s="43">
        <f aca="true" t="shared" si="0" ref="D5:N5">SUM(D6:D7)</f>
        <v>6799152</v>
      </c>
      <c r="E5" s="43">
        <f t="shared" si="0"/>
        <v>7038455</v>
      </c>
      <c r="F5" s="43">
        <f t="shared" si="0"/>
        <v>7166691</v>
      </c>
      <c r="G5" s="43">
        <f t="shared" si="0"/>
        <v>7259535</v>
      </c>
      <c r="H5" s="43">
        <f t="shared" si="0"/>
        <v>7350145</v>
      </c>
      <c r="I5" s="43">
        <f t="shared" si="0"/>
        <v>7320267</v>
      </c>
      <c r="J5" s="43">
        <f t="shared" si="0"/>
        <v>7604473</v>
      </c>
      <c r="K5" s="43">
        <f t="shared" si="0"/>
        <v>7701944</v>
      </c>
      <c r="L5" s="43">
        <f t="shared" si="0"/>
        <v>7435342</v>
      </c>
      <c r="M5" s="43">
        <f t="shared" si="0"/>
        <v>7508137</v>
      </c>
      <c r="N5" s="43">
        <f t="shared" si="0"/>
        <v>7620391</v>
      </c>
    </row>
    <row r="6" spans="1:14" ht="16.5" customHeight="1">
      <c r="A6" s="268"/>
      <c r="B6" s="87" t="s">
        <v>60</v>
      </c>
      <c r="C6" s="23">
        <v>2930236</v>
      </c>
      <c r="D6" s="23">
        <v>2909721</v>
      </c>
      <c r="E6" s="23">
        <v>3070468</v>
      </c>
      <c r="F6" s="23">
        <v>3109352</v>
      </c>
      <c r="G6" s="23">
        <v>3124459</v>
      </c>
      <c r="H6" s="23">
        <v>3155901</v>
      </c>
      <c r="I6" s="23">
        <v>3222666</v>
      </c>
      <c r="J6" s="23">
        <v>3344409</v>
      </c>
      <c r="K6" s="23">
        <v>3298675</v>
      </c>
      <c r="L6" s="23">
        <v>3274889</v>
      </c>
      <c r="M6" s="23">
        <v>3261797</v>
      </c>
      <c r="N6" s="23">
        <v>3407540</v>
      </c>
    </row>
    <row r="7" spans="1:14" ht="16.5" customHeight="1" thickBot="1">
      <c r="A7" s="268"/>
      <c r="B7" s="88" t="s">
        <v>61</v>
      </c>
      <c r="C7" s="25">
        <v>3844092</v>
      </c>
      <c r="D7" s="25">
        <v>3889431</v>
      </c>
      <c r="E7" s="25">
        <v>3967987</v>
      </c>
      <c r="F7" s="25">
        <v>4057339</v>
      </c>
      <c r="G7" s="25">
        <v>4135076</v>
      </c>
      <c r="H7" s="25">
        <v>4194244</v>
      </c>
      <c r="I7" s="25">
        <v>4097601</v>
      </c>
      <c r="J7" s="25">
        <v>4260064</v>
      </c>
      <c r="K7" s="25">
        <v>4403269</v>
      </c>
      <c r="L7" s="25">
        <v>4160453</v>
      </c>
      <c r="M7" s="25">
        <v>4246340</v>
      </c>
      <c r="N7" s="25">
        <v>4212851</v>
      </c>
    </row>
    <row r="8" spans="1:14" ht="16.5" customHeight="1" thickBot="1">
      <c r="A8" s="268"/>
      <c r="B8" s="45" t="s">
        <v>62</v>
      </c>
      <c r="C8" s="43">
        <f>SUM(C9:C10)</f>
        <v>149888620</v>
      </c>
      <c r="D8" s="43">
        <f aca="true" t="shared" si="1" ref="D8:N8">SUM(D9:D10)</f>
        <v>150727719</v>
      </c>
      <c r="E8" s="43">
        <f t="shared" si="1"/>
        <v>152199109</v>
      </c>
      <c r="F8" s="43">
        <f t="shared" si="1"/>
        <v>152570465</v>
      </c>
      <c r="G8" s="43">
        <f t="shared" si="1"/>
        <v>153354008</v>
      </c>
      <c r="H8" s="43">
        <f t="shared" si="1"/>
        <v>154074830</v>
      </c>
      <c r="I8" s="43">
        <f t="shared" si="1"/>
        <v>154140215</v>
      </c>
      <c r="J8" s="43">
        <f t="shared" si="1"/>
        <v>155278809</v>
      </c>
      <c r="K8" s="43">
        <f t="shared" si="1"/>
        <v>155506300</v>
      </c>
      <c r="L8" s="43">
        <f t="shared" si="1"/>
        <v>156557012</v>
      </c>
      <c r="M8" s="43">
        <f t="shared" si="1"/>
        <v>156952507</v>
      </c>
      <c r="N8" s="43">
        <f t="shared" si="1"/>
        <v>159627826</v>
      </c>
    </row>
    <row r="9" spans="1:14" ht="16.5" customHeight="1">
      <c r="A9" s="268"/>
      <c r="B9" s="87" t="s">
        <v>63</v>
      </c>
      <c r="C9" s="23">
        <v>58465846</v>
      </c>
      <c r="D9" s="23">
        <v>58956493</v>
      </c>
      <c r="E9" s="23">
        <v>58931727</v>
      </c>
      <c r="F9" s="23">
        <v>59051056</v>
      </c>
      <c r="G9" s="23">
        <v>59317786</v>
      </c>
      <c r="H9" s="23">
        <v>59288588</v>
      </c>
      <c r="I9" s="23">
        <v>59274135</v>
      </c>
      <c r="J9" s="23">
        <v>59360323</v>
      </c>
      <c r="K9" s="23">
        <v>59371338</v>
      </c>
      <c r="L9" s="23">
        <v>59979868</v>
      </c>
      <c r="M9" s="23">
        <v>60401897</v>
      </c>
      <c r="N9" s="23">
        <v>61128985</v>
      </c>
    </row>
    <row r="10" spans="1:14" ht="16.5" customHeight="1" thickBot="1">
      <c r="A10" s="268"/>
      <c r="B10" s="88" t="s">
        <v>64</v>
      </c>
      <c r="C10" s="25">
        <v>91422774</v>
      </c>
      <c r="D10" s="25">
        <v>91771226</v>
      </c>
      <c r="E10" s="25">
        <v>93267382</v>
      </c>
      <c r="F10" s="25">
        <v>93519409</v>
      </c>
      <c r="G10" s="25">
        <v>94036222</v>
      </c>
      <c r="H10" s="25">
        <v>94786242</v>
      </c>
      <c r="I10" s="25">
        <v>94866080</v>
      </c>
      <c r="J10" s="25">
        <v>95918486</v>
      </c>
      <c r="K10" s="25">
        <v>96134962</v>
      </c>
      <c r="L10" s="25">
        <v>96577144</v>
      </c>
      <c r="M10" s="25">
        <v>96550610</v>
      </c>
      <c r="N10" s="25">
        <v>98498841</v>
      </c>
    </row>
    <row r="11" spans="1:14" ht="16.5" customHeight="1" thickBot="1">
      <c r="A11" s="268"/>
      <c r="B11" s="45" t="s">
        <v>42</v>
      </c>
      <c r="C11" s="43">
        <v>317521</v>
      </c>
      <c r="D11" s="43">
        <v>324757</v>
      </c>
      <c r="E11" s="43">
        <v>325525</v>
      </c>
      <c r="F11" s="43">
        <v>333013</v>
      </c>
      <c r="G11" s="43">
        <v>340593</v>
      </c>
      <c r="H11" s="43">
        <v>343070</v>
      </c>
      <c r="I11" s="43">
        <v>335652</v>
      </c>
      <c r="J11" s="43">
        <v>343261</v>
      </c>
      <c r="K11" s="43">
        <v>344676</v>
      </c>
      <c r="L11" s="43">
        <v>355393</v>
      </c>
      <c r="M11" s="43">
        <v>366025</v>
      </c>
      <c r="N11" s="43">
        <v>322649</v>
      </c>
    </row>
    <row r="12" spans="1:14" ht="16.5" customHeight="1" thickBot="1">
      <c r="A12" s="268"/>
      <c r="B12" s="45" t="s">
        <v>65</v>
      </c>
      <c r="C12" s="43">
        <v>8359000</v>
      </c>
      <c r="D12" s="43">
        <v>8377000</v>
      </c>
      <c r="E12" s="43">
        <v>8682000</v>
      </c>
      <c r="F12" s="43">
        <v>8976000</v>
      </c>
      <c r="G12" s="43">
        <v>8893000</v>
      </c>
      <c r="H12" s="43">
        <v>8922000</v>
      </c>
      <c r="I12" s="43">
        <v>7715000</v>
      </c>
      <c r="J12" s="43">
        <v>9049000</v>
      </c>
      <c r="K12" s="43">
        <v>9102000</v>
      </c>
      <c r="L12" s="43">
        <v>9252000</v>
      </c>
      <c r="M12" s="43">
        <v>9261000</v>
      </c>
      <c r="N12" s="43">
        <v>9236000</v>
      </c>
    </row>
    <row r="13" spans="1:14" ht="16.5" customHeight="1" thickBot="1">
      <c r="A13" s="268"/>
      <c r="B13" s="45" t="s">
        <v>66</v>
      </c>
      <c r="C13" s="43">
        <v>6774328</v>
      </c>
      <c r="D13" s="43">
        <v>6799152</v>
      </c>
      <c r="E13" s="43">
        <v>7038455</v>
      </c>
      <c r="F13" s="43">
        <v>7166691</v>
      </c>
      <c r="G13" s="43">
        <v>7259535</v>
      </c>
      <c r="H13" s="43">
        <v>7350145</v>
      </c>
      <c r="I13" s="43">
        <v>7320267</v>
      </c>
      <c r="J13" s="43">
        <v>7604473</v>
      </c>
      <c r="K13" s="43">
        <v>7701944</v>
      </c>
      <c r="L13" s="43">
        <v>7435342</v>
      </c>
      <c r="M13" s="43">
        <v>7508137</v>
      </c>
      <c r="N13" s="43">
        <v>7620391</v>
      </c>
    </row>
    <row r="14" spans="1:14" ht="16.5" customHeight="1" thickBot="1">
      <c r="A14" s="268"/>
      <c r="B14" s="45" t="s">
        <v>67</v>
      </c>
      <c r="C14" s="43">
        <v>65240174</v>
      </c>
      <c r="D14" s="43">
        <v>65755645</v>
      </c>
      <c r="E14" s="43">
        <v>65970182</v>
      </c>
      <c r="F14" s="43">
        <v>66217747</v>
      </c>
      <c r="G14" s="43">
        <v>66577321</v>
      </c>
      <c r="H14" s="43">
        <v>66638733</v>
      </c>
      <c r="I14" s="43">
        <v>66594402</v>
      </c>
      <c r="J14" s="43">
        <v>66964796</v>
      </c>
      <c r="K14" s="43">
        <v>67073282</v>
      </c>
      <c r="L14" s="43">
        <v>67415210</v>
      </c>
      <c r="M14" s="43">
        <v>67910034</v>
      </c>
      <c r="N14" s="43">
        <v>68749376</v>
      </c>
    </row>
    <row r="15" spans="1:14" ht="16.5" customHeight="1" thickBot="1">
      <c r="A15" s="268"/>
      <c r="B15" s="45" t="s">
        <v>68</v>
      </c>
      <c r="C15" s="43">
        <v>156980469</v>
      </c>
      <c r="D15" s="43">
        <v>157851628</v>
      </c>
      <c r="E15" s="43">
        <v>159563089</v>
      </c>
      <c r="F15" s="43">
        <v>160070169</v>
      </c>
      <c r="G15" s="43">
        <v>160954136</v>
      </c>
      <c r="H15" s="43">
        <v>161768045</v>
      </c>
      <c r="I15" s="43">
        <v>161796134</v>
      </c>
      <c r="J15" s="43">
        <v>163226543</v>
      </c>
      <c r="K15" s="43">
        <v>163552920</v>
      </c>
      <c r="L15" s="43">
        <v>164347747</v>
      </c>
      <c r="M15" s="43">
        <v>164826669</v>
      </c>
      <c r="N15" s="43">
        <v>167570866</v>
      </c>
    </row>
    <row r="16" spans="1:14" ht="16.5" customHeight="1" thickBot="1">
      <c r="A16" s="268"/>
      <c r="B16" s="45" t="s">
        <v>69</v>
      </c>
      <c r="C16" s="43">
        <v>165339469</v>
      </c>
      <c r="D16" s="43">
        <v>166228628</v>
      </c>
      <c r="E16" s="43">
        <v>168245089</v>
      </c>
      <c r="F16" s="43">
        <v>169046169</v>
      </c>
      <c r="G16" s="43">
        <v>169847136</v>
      </c>
      <c r="H16" s="43">
        <v>170690045</v>
      </c>
      <c r="I16" s="43">
        <v>169511134</v>
      </c>
      <c r="J16" s="43">
        <v>172275543</v>
      </c>
      <c r="K16" s="43">
        <v>172654920</v>
      </c>
      <c r="L16" s="43">
        <v>173599747</v>
      </c>
      <c r="M16" s="43">
        <v>174087669</v>
      </c>
      <c r="N16" s="43">
        <v>176806866</v>
      </c>
    </row>
    <row r="17" spans="1:14" ht="16.5" customHeight="1" thickBot="1">
      <c r="A17" s="268"/>
      <c r="B17" s="45" t="s">
        <v>70</v>
      </c>
      <c r="C17" s="43">
        <f>SUM(C18:C19)</f>
        <v>65336349</v>
      </c>
      <c r="D17" s="43">
        <f aca="true" t="shared" si="2" ref="D17:N17">SUM(D18:D19)</f>
        <v>63887844</v>
      </c>
      <c r="E17" s="43">
        <f t="shared" si="2"/>
        <v>63348020</v>
      </c>
      <c r="F17" s="43">
        <f t="shared" si="2"/>
        <v>61717394</v>
      </c>
      <c r="G17" s="43">
        <f t="shared" si="2"/>
        <v>60665578</v>
      </c>
      <c r="H17" s="43">
        <f t="shared" si="2"/>
        <v>57410851</v>
      </c>
      <c r="I17" s="43">
        <f t="shared" si="2"/>
        <v>58305707</v>
      </c>
      <c r="J17" s="43">
        <f t="shared" si="2"/>
        <v>58892399</v>
      </c>
      <c r="K17" s="43">
        <f t="shared" si="2"/>
        <v>58944119</v>
      </c>
      <c r="L17" s="43">
        <f t="shared" si="2"/>
        <v>57753067</v>
      </c>
      <c r="M17" s="43">
        <f t="shared" si="2"/>
        <v>56205198</v>
      </c>
      <c r="N17" s="43">
        <f t="shared" si="2"/>
        <v>56555440</v>
      </c>
    </row>
    <row r="18" spans="1:14" ht="16.5" customHeight="1">
      <c r="A18" s="268"/>
      <c r="B18" s="87" t="s">
        <v>11</v>
      </c>
      <c r="C18" s="23">
        <v>23292550</v>
      </c>
      <c r="D18" s="23">
        <v>22120276</v>
      </c>
      <c r="E18" s="23">
        <v>22248459</v>
      </c>
      <c r="F18" s="23">
        <v>20496443</v>
      </c>
      <c r="G18" s="23">
        <v>19674378</v>
      </c>
      <c r="H18" s="23">
        <v>16727705</v>
      </c>
      <c r="I18" s="23">
        <v>18526434</v>
      </c>
      <c r="J18" s="23">
        <v>19420654</v>
      </c>
      <c r="K18" s="23">
        <v>18574880</v>
      </c>
      <c r="L18" s="23">
        <v>18487293</v>
      </c>
      <c r="M18" s="23">
        <v>17340322</v>
      </c>
      <c r="N18" s="23">
        <v>16738753</v>
      </c>
    </row>
    <row r="19" spans="1:14" ht="16.5" customHeight="1" thickBot="1">
      <c r="A19" s="268"/>
      <c r="B19" s="88" t="s">
        <v>71</v>
      </c>
      <c r="C19" s="25">
        <v>42043799</v>
      </c>
      <c r="D19" s="25">
        <v>41767568</v>
      </c>
      <c r="E19" s="25">
        <v>41099561</v>
      </c>
      <c r="F19" s="25">
        <v>41220951</v>
      </c>
      <c r="G19" s="25">
        <v>40991200</v>
      </c>
      <c r="H19" s="25">
        <v>40683146</v>
      </c>
      <c r="I19" s="25">
        <v>39779273</v>
      </c>
      <c r="J19" s="25">
        <v>39471745</v>
      </c>
      <c r="K19" s="25">
        <v>40369239</v>
      </c>
      <c r="L19" s="25">
        <v>39265774</v>
      </c>
      <c r="M19" s="25">
        <v>38864876</v>
      </c>
      <c r="N19" s="25">
        <v>39816687</v>
      </c>
    </row>
    <row r="20" spans="1:18" s="4" customFormat="1" ht="16.5" customHeight="1" thickBot="1">
      <c r="A20" s="268"/>
      <c r="B20" s="45" t="s">
        <v>72</v>
      </c>
      <c r="C20" s="43">
        <f>C21+C22</f>
        <v>38876107</v>
      </c>
      <c r="D20" s="43">
        <f aca="true" t="shared" si="3" ref="D20:N20">D21+D22</f>
        <v>41224868</v>
      </c>
      <c r="E20" s="43">
        <f t="shared" si="3"/>
        <v>41872789</v>
      </c>
      <c r="F20" s="43">
        <f t="shared" si="3"/>
        <v>43461044</v>
      </c>
      <c r="G20" s="43">
        <f t="shared" si="3"/>
        <v>44522323</v>
      </c>
      <c r="H20" s="43">
        <f t="shared" si="3"/>
        <v>48282426</v>
      </c>
      <c r="I20" s="43">
        <f t="shared" si="3"/>
        <v>46594696</v>
      </c>
      <c r="J20" s="43">
        <f t="shared" si="3"/>
        <v>46743479</v>
      </c>
      <c r="K20" s="43">
        <f t="shared" si="3"/>
        <v>48031137</v>
      </c>
      <c r="L20" s="43">
        <f t="shared" si="3"/>
        <v>48115738</v>
      </c>
      <c r="M20" s="43">
        <f t="shared" si="3"/>
        <v>49747502</v>
      </c>
      <c r="N20" s="43">
        <f t="shared" si="3"/>
        <v>51142105</v>
      </c>
      <c r="O20" s="44"/>
      <c r="P20" s="44"/>
      <c r="Q20" s="44"/>
      <c r="R20" s="44"/>
    </row>
    <row r="21" spans="1:97" s="6" customFormat="1" ht="16.5" customHeight="1">
      <c r="A21" s="268"/>
      <c r="B21" s="87" t="s">
        <v>73</v>
      </c>
      <c r="C21" s="23">
        <v>53902166</v>
      </c>
      <c r="D21" s="23">
        <v>54930946</v>
      </c>
      <c r="E21" s="23">
        <v>55604224</v>
      </c>
      <c r="F21" s="23">
        <v>55531970</v>
      </c>
      <c r="G21" s="23">
        <v>55743248</v>
      </c>
      <c r="H21" s="23">
        <v>56577341</v>
      </c>
      <c r="I21" s="23">
        <v>56760004</v>
      </c>
      <c r="J21" s="23">
        <v>57802263</v>
      </c>
      <c r="K21" s="23">
        <v>58332315</v>
      </c>
      <c r="L21" s="23">
        <v>58373769</v>
      </c>
      <c r="M21" s="23">
        <v>58845175</v>
      </c>
      <c r="N21" s="23">
        <v>59568177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6" customFormat="1" ht="16.5" customHeight="1" thickBot="1">
      <c r="A22" s="268"/>
      <c r="B22" s="88" t="s">
        <v>74</v>
      </c>
      <c r="C22" s="31">
        <v>-15026059</v>
      </c>
      <c r="D22" s="31">
        <v>-13706078</v>
      </c>
      <c r="E22" s="31">
        <v>-13731435</v>
      </c>
      <c r="F22" s="31">
        <v>-12070926</v>
      </c>
      <c r="G22" s="31">
        <v>-11220925</v>
      </c>
      <c r="H22" s="31">
        <v>-8294915</v>
      </c>
      <c r="I22" s="31">
        <v>-10165308</v>
      </c>
      <c r="J22" s="31">
        <v>-11058784</v>
      </c>
      <c r="K22" s="31">
        <v>-10301178</v>
      </c>
      <c r="L22" s="31">
        <v>-10258031</v>
      </c>
      <c r="M22" s="31">
        <v>-9097673</v>
      </c>
      <c r="N22" s="31">
        <v>-8426072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14" s="6" customFormat="1" ht="16.5" customHeight="1" thickBot="1">
      <c r="A23" s="268"/>
      <c r="B23" s="45" t="s">
        <v>13</v>
      </c>
      <c r="C23" s="43">
        <f>SUM(C24:C25)</f>
        <v>60135534</v>
      </c>
      <c r="D23" s="43">
        <f aca="true" t="shared" si="4" ref="D23:N23">SUM(D24:D25)</f>
        <v>60094564</v>
      </c>
      <c r="E23" s="43">
        <f t="shared" si="4"/>
        <v>60941603</v>
      </c>
      <c r="F23" s="43">
        <f t="shared" si="4"/>
        <v>60722401</v>
      </c>
      <c r="G23" s="43">
        <f t="shared" si="4"/>
        <v>60832105</v>
      </c>
      <c r="H23" s="43">
        <f t="shared" si="4"/>
        <v>61517908</v>
      </c>
      <c r="I23" s="43">
        <f t="shared" si="4"/>
        <v>62109284</v>
      </c>
      <c r="J23" s="43">
        <f t="shared" si="4"/>
        <v>62854299</v>
      </c>
      <c r="K23" s="43">
        <f t="shared" si="4"/>
        <v>63319152</v>
      </c>
      <c r="L23" s="43">
        <f t="shared" si="4"/>
        <v>65249112</v>
      </c>
      <c r="M23" s="43">
        <f t="shared" si="4"/>
        <v>65677051</v>
      </c>
      <c r="N23" s="43">
        <f t="shared" si="4"/>
        <v>65948969</v>
      </c>
    </row>
    <row r="24" spans="1:14" s="6" customFormat="1" ht="16.5" customHeight="1">
      <c r="A24" s="268"/>
      <c r="B24" s="94" t="s">
        <v>39</v>
      </c>
      <c r="C24" s="48">
        <v>15206052</v>
      </c>
      <c r="D24" s="48">
        <v>15306561</v>
      </c>
      <c r="E24" s="48">
        <v>15411675</v>
      </c>
      <c r="F24" s="48">
        <v>15464657</v>
      </c>
      <c r="G24" s="48">
        <v>15746484</v>
      </c>
      <c r="H24" s="48">
        <v>15921074</v>
      </c>
      <c r="I24" s="48">
        <v>16136638</v>
      </c>
      <c r="J24" s="48">
        <v>16345615</v>
      </c>
      <c r="K24" s="48">
        <v>16583878</v>
      </c>
      <c r="L24" s="48">
        <v>16816493</v>
      </c>
      <c r="M24" s="48">
        <v>17086640</v>
      </c>
      <c r="N24" s="48">
        <v>17230046</v>
      </c>
    </row>
    <row r="25" spans="1:14" s="6" customFormat="1" ht="16.5" customHeight="1" thickBot="1">
      <c r="A25" s="268"/>
      <c r="B25" s="97" t="s">
        <v>40</v>
      </c>
      <c r="C25" s="49">
        <v>44929482</v>
      </c>
      <c r="D25" s="49">
        <v>44788003</v>
      </c>
      <c r="E25" s="49">
        <v>45529928</v>
      </c>
      <c r="F25" s="49">
        <v>45257744</v>
      </c>
      <c r="G25" s="49">
        <v>45085621</v>
      </c>
      <c r="H25" s="49">
        <v>45596834</v>
      </c>
      <c r="I25" s="49">
        <v>45972646</v>
      </c>
      <c r="J25" s="49">
        <v>46508684</v>
      </c>
      <c r="K25" s="49">
        <v>46735274</v>
      </c>
      <c r="L25" s="49">
        <v>48432619</v>
      </c>
      <c r="M25" s="49">
        <v>48590411</v>
      </c>
      <c r="N25" s="49">
        <v>48718923</v>
      </c>
    </row>
    <row r="26" spans="1:14" s="6" customFormat="1" ht="16.5" customHeight="1" thickBot="1">
      <c r="A26" s="268"/>
      <c r="B26" s="46" t="s">
        <v>75</v>
      </c>
      <c r="C26" s="118">
        <v>-7367521</v>
      </c>
      <c r="D26" s="118">
        <v>-7355648</v>
      </c>
      <c r="E26" s="118">
        <v>-6599323</v>
      </c>
      <c r="F26" s="118">
        <v>-5830670</v>
      </c>
      <c r="G26" s="118">
        <v>-5065870</v>
      </c>
      <c r="H26" s="118">
        <v>-5443140</v>
      </c>
      <c r="I26" s="118">
        <v>-5213553</v>
      </c>
      <c r="J26" s="118">
        <v>-5263634</v>
      </c>
      <c r="K26" s="118">
        <v>-6741488</v>
      </c>
      <c r="L26" s="118">
        <v>-6770170</v>
      </c>
      <c r="M26" s="118">
        <v>-6803082</v>
      </c>
      <c r="N26" s="118">
        <v>-6075648</v>
      </c>
    </row>
    <row r="27" spans="1:14" s="6" customFormat="1" ht="16.5" customHeight="1" thickBot="1">
      <c r="A27" s="269"/>
      <c r="B27" s="40" t="s">
        <v>76</v>
      </c>
      <c r="C27" s="47">
        <f>C17+C20+C23+C26</f>
        <v>156980469</v>
      </c>
      <c r="D27" s="47">
        <f aca="true" t="shared" si="5" ref="D27:N27">D17+D20+D23+D26</f>
        <v>157851628</v>
      </c>
      <c r="E27" s="47">
        <f t="shared" si="5"/>
        <v>159563089</v>
      </c>
      <c r="F27" s="47">
        <f t="shared" si="5"/>
        <v>160070169</v>
      </c>
      <c r="G27" s="47">
        <f t="shared" si="5"/>
        <v>160954136</v>
      </c>
      <c r="H27" s="47">
        <f t="shared" si="5"/>
        <v>161768045</v>
      </c>
      <c r="I27" s="47">
        <f t="shared" si="5"/>
        <v>161796134</v>
      </c>
      <c r="J27" s="47">
        <f t="shared" si="5"/>
        <v>163226543</v>
      </c>
      <c r="K27" s="47">
        <f t="shared" si="5"/>
        <v>163552920</v>
      </c>
      <c r="L27" s="47">
        <f t="shared" si="5"/>
        <v>164347747</v>
      </c>
      <c r="M27" s="47">
        <f t="shared" si="5"/>
        <v>164826669</v>
      </c>
      <c r="N27" s="47">
        <f t="shared" si="5"/>
        <v>167570866</v>
      </c>
    </row>
    <row r="28" spans="1:20" ht="13.5" customHeight="1">
      <c r="A28" s="2" t="s">
        <v>58</v>
      </c>
      <c r="B28" s="7"/>
      <c r="C28" s="13"/>
      <c r="D28" s="2"/>
      <c r="E28" s="2"/>
      <c r="S28" s="34"/>
      <c r="T28" s="34"/>
    </row>
    <row r="29" spans="1:2" s="6" customFormat="1" ht="10.5">
      <c r="A29" s="19"/>
      <c r="B29" s="15"/>
    </row>
    <row r="30" spans="1:2" s="6" customFormat="1" ht="10.5">
      <c r="A30" s="19"/>
      <c r="B30" s="15"/>
    </row>
    <row r="31" spans="1:2" s="6" customFormat="1" ht="10.5">
      <c r="A31" s="19"/>
      <c r="B31" s="15"/>
    </row>
    <row r="32" spans="1:2" s="6" customFormat="1" ht="10.5">
      <c r="A32" s="11"/>
      <c r="B32" s="15"/>
    </row>
    <row r="33" spans="1:2" s="6" customFormat="1" ht="10.5">
      <c r="A33" s="11"/>
      <c r="B33" s="15"/>
    </row>
    <row r="34" spans="1:2" s="6" customFormat="1" ht="10.5">
      <c r="A34" s="11"/>
      <c r="B34" s="15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12" customWidth="1"/>
    <col min="2" max="13" width="8.421875" style="119" customWidth="1"/>
    <col min="14" max="14" width="8.421875" style="50" customWidth="1"/>
    <col min="15" max="16384" width="9.140625" style="119" customWidth="1"/>
  </cols>
  <sheetData>
    <row r="1" ht="19.5" customHeight="1">
      <c r="A1" s="3" t="s">
        <v>156</v>
      </c>
    </row>
    <row r="2" ht="6.75" customHeight="1" thickBot="1">
      <c r="A2" s="13"/>
    </row>
    <row r="3" spans="1:14" ht="13.5" customHeight="1" thickBot="1">
      <c r="A3" s="13"/>
      <c r="B3" s="272">
        <v>2013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3.5" customHeight="1" thickBot="1">
      <c r="A4" s="120"/>
      <c r="B4" s="93" t="s">
        <v>130</v>
      </c>
      <c r="C4" s="93" t="s">
        <v>131</v>
      </c>
      <c r="D4" s="93" t="s">
        <v>1</v>
      </c>
      <c r="E4" s="93" t="s">
        <v>2</v>
      </c>
      <c r="F4" s="93" t="s">
        <v>3</v>
      </c>
      <c r="G4" s="93" t="s">
        <v>4</v>
      </c>
      <c r="H4" s="93" t="s">
        <v>5</v>
      </c>
      <c r="I4" s="93" t="s">
        <v>132</v>
      </c>
      <c r="J4" s="93" t="s">
        <v>133</v>
      </c>
      <c r="K4" s="93" t="s">
        <v>134</v>
      </c>
      <c r="L4" s="93" t="s">
        <v>135</v>
      </c>
      <c r="M4" s="93" t="s">
        <v>136</v>
      </c>
      <c r="N4" s="46" t="s">
        <v>186</v>
      </c>
    </row>
    <row r="5" spans="1:14" ht="24.75" customHeight="1" thickBot="1">
      <c r="A5" s="271" t="s">
        <v>187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16.5" customHeight="1">
      <c r="A6" s="87" t="s">
        <v>188</v>
      </c>
      <c r="B6" s="121">
        <v>305.593</v>
      </c>
      <c r="C6" s="121">
        <v>285.28</v>
      </c>
      <c r="D6" s="121">
        <v>309.37</v>
      </c>
      <c r="E6" s="121">
        <v>324.9</v>
      </c>
      <c r="F6" s="121">
        <v>335.3</v>
      </c>
      <c r="G6" s="121">
        <v>321.53</v>
      </c>
      <c r="H6" s="121">
        <v>354.92</v>
      </c>
      <c r="I6" s="121">
        <v>322.77</v>
      </c>
      <c r="J6" s="121">
        <v>338.41</v>
      </c>
      <c r="K6" s="121">
        <v>348.31</v>
      </c>
      <c r="L6" s="121">
        <v>327.862</v>
      </c>
      <c r="M6" s="121">
        <v>342.92</v>
      </c>
      <c r="N6" s="51">
        <f>SUM(B6:M6)</f>
        <v>3917.165</v>
      </c>
    </row>
    <row r="7" spans="1:15" s="4" customFormat="1" ht="16.5" customHeight="1" thickBot="1">
      <c r="A7" s="89" t="s">
        <v>157</v>
      </c>
      <c r="B7" s="122">
        <v>1966.819823276</v>
      </c>
      <c r="C7" s="122">
        <v>1829.242652996</v>
      </c>
      <c r="D7" s="122">
        <v>1937.94</v>
      </c>
      <c r="E7" s="122">
        <v>2218.92</v>
      </c>
      <c r="F7" s="122">
        <v>2197.3</v>
      </c>
      <c r="G7" s="122">
        <v>2177.49</v>
      </c>
      <c r="H7" s="122">
        <v>2280.41</v>
      </c>
      <c r="I7" s="122">
        <v>2041.08</v>
      </c>
      <c r="J7" s="122">
        <v>2219.6</v>
      </c>
      <c r="K7" s="122">
        <v>2285.04</v>
      </c>
      <c r="L7" s="122">
        <v>2187.47</v>
      </c>
      <c r="M7" s="122">
        <v>2353.6</v>
      </c>
      <c r="N7" s="52">
        <f>SUM(B7:M7)</f>
        <v>25694.912476272</v>
      </c>
      <c r="O7" s="119"/>
    </row>
    <row r="8" spans="1:14" ht="16.5" customHeight="1" thickBot="1">
      <c r="A8" s="271" t="s">
        <v>189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</row>
    <row r="9" spans="1:14" ht="16.5" customHeight="1" thickBot="1">
      <c r="A9" s="270" t="s">
        <v>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</row>
    <row r="10" spans="1:14" ht="16.5" customHeight="1">
      <c r="A10" s="123" t="s">
        <v>188</v>
      </c>
      <c r="B10" s="121">
        <v>771.111</v>
      </c>
      <c r="C10" s="121">
        <v>711.286</v>
      </c>
      <c r="D10" s="121">
        <v>755.38</v>
      </c>
      <c r="E10" s="121">
        <v>786.29</v>
      </c>
      <c r="F10" s="121">
        <v>791.19</v>
      </c>
      <c r="G10" s="121">
        <v>764.72</v>
      </c>
      <c r="H10" s="121">
        <v>821.71</v>
      </c>
      <c r="I10" s="121">
        <v>762.36</v>
      </c>
      <c r="J10" s="121">
        <v>745.55</v>
      </c>
      <c r="K10" s="121">
        <v>783.59</v>
      </c>
      <c r="L10" s="121">
        <v>753.09</v>
      </c>
      <c r="M10" s="121">
        <v>768.78</v>
      </c>
      <c r="N10" s="51">
        <f>SUM(B10:M10)</f>
        <v>9215.057</v>
      </c>
    </row>
    <row r="11" spans="1:14" ht="16.5" customHeight="1" thickBot="1">
      <c r="A11" s="124" t="s">
        <v>190</v>
      </c>
      <c r="B11" s="125">
        <v>4534.9923868</v>
      </c>
      <c r="C11" s="125">
        <v>4249.98545956</v>
      </c>
      <c r="D11" s="125">
        <v>4347.52</v>
      </c>
      <c r="E11" s="125">
        <v>4742.46</v>
      </c>
      <c r="F11" s="125">
        <v>4420.2</v>
      </c>
      <c r="G11" s="125">
        <v>4416.96</v>
      </c>
      <c r="H11" s="125">
        <v>4804.37</v>
      </c>
      <c r="I11" s="125">
        <v>4387.53</v>
      </c>
      <c r="J11" s="125">
        <v>4408.29</v>
      </c>
      <c r="K11" s="125">
        <v>4589.77</v>
      </c>
      <c r="L11" s="125">
        <v>4461.87</v>
      </c>
      <c r="M11" s="125">
        <v>4613.72</v>
      </c>
      <c r="N11" s="53">
        <f>SUM(B11:M11)</f>
        <v>53977.667846360004</v>
      </c>
    </row>
    <row r="12" spans="1:14" ht="16.5" customHeight="1" thickBot="1">
      <c r="A12" s="270" t="s">
        <v>191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pans="1:14" ht="16.5" customHeight="1">
      <c r="A13" s="123" t="s">
        <v>188</v>
      </c>
      <c r="B13" s="121">
        <v>8.004</v>
      </c>
      <c r="C13" s="121">
        <v>7.779</v>
      </c>
      <c r="D13" s="121">
        <v>8.5</v>
      </c>
      <c r="E13" s="121">
        <v>9.05</v>
      </c>
      <c r="F13" s="121">
        <v>8.6</v>
      </c>
      <c r="G13" s="121">
        <v>8.75</v>
      </c>
      <c r="H13" s="121">
        <v>9.4</v>
      </c>
      <c r="I13" s="121">
        <v>8.81</v>
      </c>
      <c r="J13" s="121">
        <v>8.32</v>
      </c>
      <c r="K13" s="121">
        <v>8.4</v>
      </c>
      <c r="L13" s="121">
        <v>8.45</v>
      </c>
      <c r="M13" s="121">
        <v>8.74</v>
      </c>
      <c r="N13" s="51">
        <f>SUM(B13:M13)</f>
        <v>102.803</v>
      </c>
    </row>
    <row r="14" spans="1:14" ht="16.5" customHeight="1" thickBot="1">
      <c r="A14" s="124" t="s">
        <v>190</v>
      </c>
      <c r="B14" s="125">
        <v>96.919045633689</v>
      </c>
      <c r="C14" s="125">
        <v>93.706844720806</v>
      </c>
      <c r="D14" s="125">
        <v>111.49</v>
      </c>
      <c r="E14" s="125">
        <v>100.84</v>
      </c>
      <c r="F14" s="125">
        <v>99.21</v>
      </c>
      <c r="G14" s="125">
        <v>101.83</v>
      </c>
      <c r="H14" s="125">
        <v>123.77</v>
      </c>
      <c r="I14" s="125">
        <v>101.8</v>
      </c>
      <c r="J14" s="125">
        <v>98.81</v>
      </c>
      <c r="K14" s="125">
        <v>105.31</v>
      </c>
      <c r="L14" s="125">
        <v>114.51</v>
      </c>
      <c r="M14" s="125">
        <v>110.66</v>
      </c>
      <c r="N14" s="53">
        <f>SUM(B14:M14)</f>
        <v>1258.855890354495</v>
      </c>
    </row>
    <row r="15" spans="1:14" ht="16.5" customHeight="1" thickBot="1">
      <c r="A15" s="270" t="s">
        <v>192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</row>
    <row r="16" spans="1:14" ht="16.5" customHeight="1">
      <c r="A16" s="123" t="s">
        <v>188</v>
      </c>
      <c r="B16" s="121">
        <v>0.235</v>
      </c>
      <c r="C16" s="121">
        <v>0.228</v>
      </c>
      <c r="D16" s="121">
        <v>0.25</v>
      </c>
      <c r="E16" s="121">
        <v>0.24</v>
      </c>
      <c r="F16" s="121">
        <v>0.28</v>
      </c>
      <c r="G16" s="121">
        <v>0.24</v>
      </c>
      <c r="H16" s="121">
        <v>0.28</v>
      </c>
      <c r="I16" s="121">
        <v>0.24</v>
      </c>
      <c r="J16" s="121">
        <v>0.23</v>
      </c>
      <c r="K16" s="121">
        <v>0.23</v>
      </c>
      <c r="L16" s="121">
        <v>0.2</v>
      </c>
      <c r="M16" s="121">
        <v>0.19</v>
      </c>
      <c r="N16" s="54">
        <f>SUM(B16:M16)</f>
        <v>2.8430000000000004</v>
      </c>
    </row>
    <row r="17" spans="1:14" ht="16.5" customHeight="1" thickBot="1">
      <c r="A17" s="124" t="s">
        <v>190</v>
      </c>
      <c r="B17" s="99">
        <v>5.92562210715</v>
      </c>
      <c r="C17" s="99">
        <v>8.4578843808</v>
      </c>
      <c r="D17" s="99">
        <v>7.88</v>
      </c>
      <c r="E17" s="99">
        <v>9.87</v>
      </c>
      <c r="F17" s="99">
        <v>4.99</v>
      </c>
      <c r="G17" s="99">
        <v>3.64</v>
      </c>
      <c r="H17" s="99">
        <v>7.64</v>
      </c>
      <c r="I17" s="99">
        <v>5.89</v>
      </c>
      <c r="J17" s="99">
        <v>5.37</v>
      </c>
      <c r="K17" s="99">
        <v>4.81</v>
      </c>
      <c r="L17" s="99">
        <v>5.21</v>
      </c>
      <c r="M17" s="99">
        <v>3.4</v>
      </c>
      <c r="N17" s="55">
        <f>SUM(B17:M17)</f>
        <v>73.08350648795</v>
      </c>
    </row>
    <row r="18" spans="1:14" ht="16.5" customHeight="1" thickBot="1">
      <c r="A18" s="270" t="s">
        <v>193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</row>
    <row r="19" spans="1:14" ht="16.5" customHeight="1">
      <c r="A19" s="128" t="s">
        <v>188</v>
      </c>
      <c r="B19" s="126">
        <f>B10+B13+B16</f>
        <v>779.35</v>
      </c>
      <c r="C19" s="126">
        <f aca="true" t="shared" si="0" ref="C19:N19">C10+C13+C16</f>
        <v>719.2929999999999</v>
      </c>
      <c r="D19" s="126">
        <f t="shared" si="0"/>
        <v>764.13</v>
      </c>
      <c r="E19" s="126">
        <f t="shared" si="0"/>
        <v>795.5799999999999</v>
      </c>
      <c r="F19" s="126">
        <f t="shared" si="0"/>
        <v>800.07</v>
      </c>
      <c r="G19" s="126">
        <f t="shared" si="0"/>
        <v>773.71</v>
      </c>
      <c r="H19" s="126">
        <f t="shared" si="0"/>
        <v>831.39</v>
      </c>
      <c r="I19" s="126">
        <f t="shared" si="0"/>
        <v>771.41</v>
      </c>
      <c r="J19" s="126">
        <f t="shared" si="0"/>
        <v>754.1</v>
      </c>
      <c r="K19" s="126">
        <f t="shared" si="0"/>
        <v>792.22</v>
      </c>
      <c r="L19" s="126">
        <f t="shared" si="0"/>
        <v>761.7400000000001</v>
      </c>
      <c r="M19" s="126">
        <f t="shared" si="0"/>
        <v>777.71</v>
      </c>
      <c r="N19" s="126">
        <f t="shared" si="0"/>
        <v>9320.703000000001</v>
      </c>
    </row>
    <row r="20" spans="1:14" ht="13.5" thickBot="1">
      <c r="A20" s="129" t="s">
        <v>190</v>
      </c>
      <c r="B20" s="127">
        <f>B11+B14+B17</f>
        <v>4637.837054540839</v>
      </c>
      <c r="C20" s="127">
        <f aca="true" t="shared" si="1" ref="C20:N20">C11+C14+C17</f>
        <v>4352.150188661606</v>
      </c>
      <c r="D20" s="127">
        <f t="shared" si="1"/>
        <v>4466.89</v>
      </c>
      <c r="E20" s="127">
        <f t="shared" si="1"/>
        <v>4853.17</v>
      </c>
      <c r="F20" s="127">
        <f t="shared" si="1"/>
        <v>4524.4</v>
      </c>
      <c r="G20" s="127">
        <f t="shared" si="1"/>
        <v>4522.43</v>
      </c>
      <c r="H20" s="127">
        <f t="shared" si="1"/>
        <v>4935.780000000001</v>
      </c>
      <c r="I20" s="127">
        <f t="shared" si="1"/>
        <v>4495.22</v>
      </c>
      <c r="J20" s="127">
        <f t="shared" si="1"/>
        <v>4512.47</v>
      </c>
      <c r="K20" s="127">
        <f t="shared" si="1"/>
        <v>4699.890000000001</v>
      </c>
      <c r="L20" s="127">
        <f t="shared" si="1"/>
        <v>4581.59</v>
      </c>
      <c r="M20" s="127">
        <f t="shared" si="1"/>
        <v>4727.78</v>
      </c>
      <c r="N20" s="127">
        <f t="shared" si="1"/>
        <v>55309.60724320245</v>
      </c>
    </row>
    <row r="21" spans="1:9" ht="13.5" customHeight="1">
      <c r="A21" s="2" t="s">
        <v>58</v>
      </c>
      <c r="I21" s="2" t="s">
        <v>77</v>
      </c>
    </row>
  </sheetData>
  <sheetProtection/>
  <mergeCells count="7">
    <mergeCell ref="A15:N15"/>
    <mergeCell ref="A18:N18"/>
    <mergeCell ref="B3:N3"/>
    <mergeCell ref="A5:N5"/>
    <mergeCell ref="A8:N8"/>
    <mergeCell ref="A9:N9"/>
    <mergeCell ref="A12:N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7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4.00390625" style="2" customWidth="1"/>
    <col min="3" max="3" width="11.8515625" style="2" customWidth="1"/>
    <col min="4" max="4" width="16.8515625" style="14" customWidth="1"/>
    <col min="5" max="5" width="8.8515625" style="119" bestFit="1" customWidth="1"/>
    <col min="6" max="6" width="8.57421875" style="119" bestFit="1" customWidth="1"/>
    <col min="7" max="9" width="8.8515625" style="119" bestFit="1" customWidth="1"/>
    <col min="10" max="10" width="8.57421875" style="119" bestFit="1" customWidth="1"/>
    <col min="11" max="12" width="8.8515625" style="119" bestFit="1" customWidth="1"/>
    <col min="13" max="14" width="8.57421875" style="119" bestFit="1" customWidth="1"/>
    <col min="15" max="15" width="8.28125" style="119" bestFit="1" customWidth="1"/>
    <col min="16" max="16" width="8.57421875" style="119" bestFit="1" customWidth="1"/>
    <col min="17" max="16384" width="9.140625" style="2" customWidth="1"/>
  </cols>
  <sheetData>
    <row r="1" spans="1:4" ht="19.5" customHeight="1">
      <c r="A1" s="3" t="s">
        <v>141</v>
      </c>
      <c r="D1" s="12"/>
    </row>
    <row r="2" ht="6.75" customHeight="1" thickBot="1"/>
    <row r="3" spans="5:16" ht="13.5" customHeight="1" thickBot="1">
      <c r="E3" s="254">
        <v>2013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5:16" ht="13.5" customHeight="1" thickBot="1">
      <c r="E4" s="93" t="s">
        <v>130</v>
      </c>
      <c r="F4" s="93" t="s">
        <v>131</v>
      </c>
      <c r="G4" s="93" t="s">
        <v>1</v>
      </c>
      <c r="H4" s="93" t="s">
        <v>2</v>
      </c>
      <c r="I4" s="93" t="s">
        <v>3</v>
      </c>
      <c r="J4" s="93" t="s">
        <v>4</v>
      </c>
      <c r="K4" s="93" t="s">
        <v>5</v>
      </c>
      <c r="L4" s="93" t="s">
        <v>132</v>
      </c>
      <c r="M4" s="93" t="s">
        <v>133</v>
      </c>
      <c r="N4" s="93" t="s">
        <v>134</v>
      </c>
      <c r="O4" s="93" t="s">
        <v>135</v>
      </c>
      <c r="P4" s="93" t="s">
        <v>136</v>
      </c>
    </row>
    <row r="5" spans="1:16" ht="12.75">
      <c r="A5" s="281" t="s">
        <v>140</v>
      </c>
      <c r="B5" s="282"/>
      <c r="C5" s="283"/>
      <c r="D5" s="98" t="s">
        <v>78</v>
      </c>
      <c r="E5" s="23">
        <f>E8+E11+E14+E17+E20</f>
        <v>1602</v>
      </c>
      <c r="F5" s="23">
        <f aca="true" t="shared" si="0" ref="F5:P5">F8+F11+F14+F17+F20</f>
        <v>694</v>
      </c>
      <c r="G5" s="23">
        <f t="shared" si="0"/>
        <v>1193</v>
      </c>
      <c r="H5" s="23">
        <f t="shared" si="0"/>
        <v>1547</v>
      </c>
      <c r="I5" s="23">
        <f t="shared" si="0"/>
        <v>1774</v>
      </c>
      <c r="J5" s="23">
        <f t="shared" si="0"/>
        <v>3002</v>
      </c>
      <c r="K5" s="23">
        <f t="shared" si="0"/>
        <v>1141</v>
      </c>
      <c r="L5" s="23">
        <f t="shared" si="0"/>
        <v>901</v>
      </c>
      <c r="M5" s="23">
        <f t="shared" si="0"/>
        <v>3727</v>
      </c>
      <c r="N5" s="23">
        <f t="shared" si="0"/>
        <v>1348</v>
      </c>
      <c r="O5" s="23">
        <f t="shared" si="0"/>
        <v>1897</v>
      </c>
      <c r="P5" s="23">
        <f t="shared" si="0"/>
        <v>938</v>
      </c>
    </row>
    <row r="6" spans="1:16" ht="12.75">
      <c r="A6" s="284"/>
      <c r="B6" s="285"/>
      <c r="C6" s="286"/>
      <c r="D6" s="95" t="s">
        <v>79</v>
      </c>
      <c r="E6" s="24">
        <f aca="true" t="shared" si="1" ref="E6:P7">E9+E12+E15+E18+E21</f>
        <v>1204</v>
      </c>
      <c r="F6" s="24">
        <f t="shared" si="1"/>
        <v>782</v>
      </c>
      <c r="G6" s="24">
        <f t="shared" si="1"/>
        <v>655</v>
      </c>
      <c r="H6" s="24">
        <f t="shared" si="1"/>
        <v>2702</v>
      </c>
      <c r="I6" s="24">
        <f t="shared" si="1"/>
        <v>1496</v>
      </c>
      <c r="J6" s="24">
        <f t="shared" si="1"/>
        <v>2107</v>
      </c>
      <c r="K6" s="24">
        <f t="shared" si="1"/>
        <v>922</v>
      </c>
      <c r="L6" s="24">
        <f t="shared" si="1"/>
        <v>691</v>
      </c>
      <c r="M6" s="24">
        <f t="shared" si="1"/>
        <v>998</v>
      </c>
      <c r="N6" s="24">
        <f t="shared" si="1"/>
        <v>1145</v>
      </c>
      <c r="O6" s="24">
        <f t="shared" si="1"/>
        <v>464</v>
      </c>
      <c r="P6" s="24">
        <f t="shared" si="1"/>
        <v>547</v>
      </c>
    </row>
    <row r="7" spans="1:16" s="5" customFormat="1" ht="23.25" thickBot="1">
      <c r="A7" s="287"/>
      <c r="B7" s="288"/>
      <c r="C7" s="289"/>
      <c r="D7" s="96" t="s">
        <v>80</v>
      </c>
      <c r="E7" s="25">
        <f t="shared" si="1"/>
        <v>49392</v>
      </c>
      <c r="F7" s="25">
        <f t="shared" si="1"/>
        <v>49304</v>
      </c>
      <c r="G7" s="25">
        <f t="shared" si="1"/>
        <v>49842</v>
      </c>
      <c r="H7" s="25">
        <f t="shared" si="1"/>
        <v>48687</v>
      </c>
      <c r="I7" s="25">
        <f t="shared" si="1"/>
        <v>48965</v>
      </c>
      <c r="J7" s="25">
        <f t="shared" si="1"/>
        <v>49860</v>
      </c>
      <c r="K7" s="25">
        <f t="shared" si="1"/>
        <v>50079</v>
      </c>
      <c r="L7" s="25">
        <f t="shared" si="1"/>
        <v>50289</v>
      </c>
      <c r="M7" s="25">
        <f t="shared" si="1"/>
        <v>53018</v>
      </c>
      <c r="N7" s="25">
        <f t="shared" si="1"/>
        <v>53221</v>
      </c>
      <c r="O7" s="25">
        <f t="shared" si="1"/>
        <v>54994</v>
      </c>
      <c r="P7" s="25">
        <f t="shared" si="1"/>
        <v>55385</v>
      </c>
    </row>
    <row r="8" spans="1:16" s="6" customFormat="1" ht="11.25">
      <c r="A8" s="273" t="s">
        <v>155</v>
      </c>
      <c r="B8" s="294" t="s">
        <v>83</v>
      </c>
      <c r="C8" s="278" t="s">
        <v>81</v>
      </c>
      <c r="D8" s="98" t="s">
        <v>78</v>
      </c>
      <c r="E8" s="23">
        <v>212</v>
      </c>
      <c r="F8" s="23">
        <v>72</v>
      </c>
      <c r="G8" s="23">
        <v>9</v>
      </c>
      <c r="H8" s="23">
        <v>98</v>
      </c>
      <c r="I8" s="23">
        <v>28</v>
      </c>
      <c r="J8" s="23">
        <v>33</v>
      </c>
      <c r="K8" s="23">
        <v>60</v>
      </c>
      <c r="L8" s="23">
        <v>67</v>
      </c>
      <c r="M8" s="23">
        <v>33</v>
      </c>
      <c r="N8" s="23">
        <v>13</v>
      </c>
      <c r="O8" s="23">
        <v>68</v>
      </c>
      <c r="P8" s="23">
        <v>84</v>
      </c>
    </row>
    <row r="9" spans="1:16" s="6" customFormat="1" ht="11.25">
      <c r="A9" s="274"/>
      <c r="B9" s="295"/>
      <c r="C9" s="279"/>
      <c r="D9" s="95" t="s">
        <v>79</v>
      </c>
      <c r="E9" s="24">
        <v>17</v>
      </c>
      <c r="F9" s="24">
        <v>50</v>
      </c>
      <c r="G9" s="24">
        <v>249</v>
      </c>
      <c r="H9" s="24">
        <v>165</v>
      </c>
      <c r="I9" s="24">
        <v>119</v>
      </c>
      <c r="J9" s="24">
        <v>9</v>
      </c>
      <c r="K9" s="24">
        <v>98</v>
      </c>
      <c r="L9" s="24">
        <v>27</v>
      </c>
      <c r="M9" s="24">
        <v>34</v>
      </c>
      <c r="N9" s="24">
        <v>110</v>
      </c>
      <c r="O9" s="24">
        <v>17</v>
      </c>
      <c r="P9" s="24">
        <v>32</v>
      </c>
    </row>
    <row r="10" spans="1:16" s="6" customFormat="1" ht="23.25" thickBot="1">
      <c r="A10" s="274"/>
      <c r="B10" s="295"/>
      <c r="C10" s="280"/>
      <c r="D10" s="96" t="s">
        <v>80</v>
      </c>
      <c r="E10" s="25">
        <v>511.20000000000005</v>
      </c>
      <c r="F10" s="25">
        <v>533.2</v>
      </c>
      <c r="G10" s="25">
        <v>293.20000000000005</v>
      </c>
      <c r="H10" s="25">
        <v>226.20000000000005</v>
      </c>
      <c r="I10" s="25">
        <v>135.20000000000005</v>
      </c>
      <c r="J10" s="25">
        <v>159.20000000000005</v>
      </c>
      <c r="K10" s="25">
        <v>121.20000000000005</v>
      </c>
      <c r="L10" s="25">
        <v>161.20000000000005</v>
      </c>
      <c r="M10" s="25">
        <v>160.20000000000005</v>
      </c>
      <c r="N10" s="25">
        <v>63.200000000000045</v>
      </c>
      <c r="O10" s="25">
        <v>114.20000000000005</v>
      </c>
      <c r="P10" s="25">
        <v>166.2</v>
      </c>
    </row>
    <row r="11" spans="1:16" s="6" customFormat="1" ht="11.25">
      <c r="A11" s="274"/>
      <c r="B11" s="295"/>
      <c r="C11" s="278" t="s">
        <v>82</v>
      </c>
      <c r="D11" s="98" t="s">
        <v>78</v>
      </c>
      <c r="E11" s="23">
        <v>140</v>
      </c>
      <c r="F11" s="23">
        <v>127</v>
      </c>
      <c r="G11" s="23">
        <v>38</v>
      </c>
      <c r="H11" s="23">
        <v>95</v>
      </c>
      <c r="I11" s="23">
        <v>116</v>
      </c>
      <c r="J11" s="23">
        <v>71</v>
      </c>
      <c r="K11" s="23">
        <v>230</v>
      </c>
      <c r="L11" s="23">
        <v>103</v>
      </c>
      <c r="M11" s="23">
        <v>159</v>
      </c>
      <c r="N11" s="23">
        <v>185</v>
      </c>
      <c r="O11" s="23">
        <v>118</v>
      </c>
      <c r="P11" s="23">
        <v>152</v>
      </c>
    </row>
    <row r="12" spans="1:16" s="6" customFormat="1" ht="11.25">
      <c r="A12" s="274"/>
      <c r="B12" s="295"/>
      <c r="C12" s="279"/>
      <c r="D12" s="95" t="s">
        <v>79</v>
      </c>
      <c r="E12" s="24">
        <v>450</v>
      </c>
      <c r="F12" s="24">
        <v>248</v>
      </c>
      <c r="G12" s="24">
        <v>118</v>
      </c>
      <c r="H12" s="24">
        <v>178</v>
      </c>
      <c r="I12" s="24">
        <v>140</v>
      </c>
      <c r="J12" s="24">
        <v>190</v>
      </c>
      <c r="K12" s="24">
        <v>69</v>
      </c>
      <c r="L12" s="24">
        <v>198</v>
      </c>
      <c r="M12" s="24">
        <v>38</v>
      </c>
      <c r="N12" s="24">
        <v>95</v>
      </c>
      <c r="O12" s="24">
        <v>116</v>
      </c>
      <c r="P12" s="24">
        <v>72</v>
      </c>
    </row>
    <row r="13" spans="1:16" s="6" customFormat="1" ht="23.25" thickBot="1">
      <c r="A13" s="274"/>
      <c r="B13" s="295"/>
      <c r="C13" s="280"/>
      <c r="D13" s="96" t="s">
        <v>80</v>
      </c>
      <c r="E13" s="25">
        <v>674</v>
      </c>
      <c r="F13" s="25">
        <v>553</v>
      </c>
      <c r="G13" s="25">
        <v>473</v>
      </c>
      <c r="H13" s="25">
        <v>390</v>
      </c>
      <c r="I13" s="25">
        <v>366</v>
      </c>
      <c r="J13" s="25">
        <v>247</v>
      </c>
      <c r="K13" s="25">
        <v>408</v>
      </c>
      <c r="L13" s="25">
        <v>313</v>
      </c>
      <c r="M13" s="25">
        <v>434</v>
      </c>
      <c r="N13" s="25">
        <v>524</v>
      </c>
      <c r="O13" s="25">
        <v>866</v>
      </c>
      <c r="P13" s="25">
        <v>946</v>
      </c>
    </row>
    <row r="14" spans="1:16" s="6" customFormat="1" ht="11.25">
      <c r="A14" s="274"/>
      <c r="B14" s="295"/>
      <c r="C14" s="278" t="s">
        <v>84</v>
      </c>
      <c r="D14" s="98" t="s">
        <v>78</v>
      </c>
      <c r="E14" s="23">
        <v>105</v>
      </c>
      <c r="F14" s="23">
        <v>56</v>
      </c>
      <c r="G14" s="23">
        <v>133</v>
      </c>
      <c r="H14" s="23">
        <v>52</v>
      </c>
      <c r="I14" s="23">
        <v>124</v>
      </c>
      <c r="J14" s="23">
        <v>54</v>
      </c>
      <c r="K14" s="23">
        <v>141</v>
      </c>
      <c r="L14" s="23">
        <v>48</v>
      </c>
      <c r="M14" s="23">
        <v>33</v>
      </c>
      <c r="N14" s="23">
        <v>134</v>
      </c>
      <c r="O14" s="23">
        <v>43</v>
      </c>
      <c r="P14" s="23">
        <v>110</v>
      </c>
    </row>
    <row r="15" spans="1:16" s="6" customFormat="1" ht="11.25">
      <c r="A15" s="274"/>
      <c r="B15" s="295"/>
      <c r="C15" s="279"/>
      <c r="D15" s="95" t="s">
        <v>79</v>
      </c>
      <c r="E15" s="24">
        <v>70</v>
      </c>
      <c r="F15" s="24">
        <v>59</v>
      </c>
      <c r="G15" s="24">
        <v>196</v>
      </c>
      <c r="H15" s="24">
        <v>97</v>
      </c>
      <c r="I15" s="24">
        <v>133</v>
      </c>
      <c r="J15" s="24">
        <v>40</v>
      </c>
      <c r="K15" s="24">
        <v>120</v>
      </c>
      <c r="L15" s="24">
        <v>32</v>
      </c>
      <c r="M15" s="24">
        <v>36</v>
      </c>
      <c r="N15" s="24">
        <v>131</v>
      </c>
      <c r="O15" s="24">
        <v>15</v>
      </c>
      <c r="P15" s="24">
        <v>56</v>
      </c>
    </row>
    <row r="16" spans="1:16" s="6" customFormat="1" ht="23.25" thickBot="1">
      <c r="A16" s="274"/>
      <c r="B16" s="295"/>
      <c r="C16" s="280"/>
      <c r="D16" s="96" t="s">
        <v>80</v>
      </c>
      <c r="E16" s="25">
        <v>1022.1999999999998</v>
      </c>
      <c r="F16" s="25">
        <v>1019.1999999999998</v>
      </c>
      <c r="G16" s="25">
        <v>956.1999999999998</v>
      </c>
      <c r="H16" s="25">
        <v>911.1999999999998</v>
      </c>
      <c r="I16" s="25">
        <v>902.1999999999998</v>
      </c>
      <c r="J16" s="25">
        <v>916.1999999999998</v>
      </c>
      <c r="K16" s="25">
        <v>937.1999999999998</v>
      </c>
      <c r="L16" s="25">
        <v>953.1999999999998</v>
      </c>
      <c r="M16" s="25">
        <v>950.1999999999998</v>
      </c>
      <c r="N16" s="25">
        <v>953.1999999999998</v>
      </c>
      <c r="O16" s="25">
        <v>981.2</v>
      </c>
      <c r="P16" s="25">
        <v>1035.2</v>
      </c>
    </row>
    <row r="17" spans="1:16" s="6" customFormat="1" ht="11.25">
      <c r="A17" s="274"/>
      <c r="B17" s="295"/>
      <c r="C17" s="278" t="s">
        <v>85</v>
      </c>
      <c r="D17" s="98" t="s">
        <v>78</v>
      </c>
      <c r="E17" s="23">
        <v>23</v>
      </c>
      <c r="F17" s="23">
        <v>38</v>
      </c>
      <c r="G17" s="23">
        <v>37</v>
      </c>
      <c r="H17" s="23">
        <v>18</v>
      </c>
      <c r="I17" s="23">
        <v>24</v>
      </c>
      <c r="J17" s="23">
        <v>19</v>
      </c>
      <c r="K17" s="23">
        <v>89</v>
      </c>
      <c r="L17" s="23">
        <v>72</v>
      </c>
      <c r="M17" s="23">
        <v>6</v>
      </c>
      <c r="N17" s="23">
        <v>38</v>
      </c>
      <c r="O17" s="23">
        <v>50</v>
      </c>
      <c r="P17" s="23">
        <v>19</v>
      </c>
    </row>
    <row r="18" spans="1:16" s="6" customFormat="1" ht="11.25">
      <c r="A18" s="274"/>
      <c r="B18" s="295"/>
      <c r="C18" s="279"/>
      <c r="D18" s="95" t="s">
        <v>79</v>
      </c>
      <c r="E18" s="24">
        <v>217</v>
      </c>
      <c r="F18" s="24">
        <v>143</v>
      </c>
      <c r="G18" s="24">
        <v>92</v>
      </c>
      <c r="H18" s="24">
        <v>21</v>
      </c>
      <c r="I18" s="24">
        <v>587</v>
      </c>
      <c r="J18" s="24">
        <v>369</v>
      </c>
      <c r="K18" s="24">
        <v>362</v>
      </c>
      <c r="L18" s="24">
        <v>228</v>
      </c>
      <c r="M18" s="24">
        <v>183</v>
      </c>
      <c r="N18" s="24">
        <v>116</v>
      </c>
      <c r="O18" s="24">
        <v>154</v>
      </c>
      <c r="P18" s="24">
        <v>38</v>
      </c>
    </row>
    <row r="19" spans="1:16" s="6" customFormat="1" ht="23.25" thickBot="1">
      <c r="A19" s="274"/>
      <c r="B19" s="295"/>
      <c r="C19" s="280"/>
      <c r="D19" s="96" t="s">
        <v>80</v>
      </c>
      <c r="E19" s="25">
        <v>4013.8</v>
      </c>
      <c r="F19" s="25">
        <v>3908.8</v>
      </c>
      <c r="G19" s="25">
        <v>3853.8</v>
      </c>
      <c r="H19" s="25">
        <v>3850.8</v>
      </c>
      <c r="I19" s="25">
        <v>3287.8</v>
      </c>
      <c r="J19" s="25">
        <v>2937.8</v>
      </c>
      <c r="K19" s="25">
        <v>2664.8</v>
      </c>
      <c r="L19" s="25">
        <v>2508.8</v>
      </c>
      <c r="M19" s="25">
        <v>2331.8</v>
      </c>
      <c r="N19" s="25">
        <v>2253.8</v>
      </c>
      <c r="O19" s="25">
        <v>2149.8</v>
      </c>
      <c r="P19" s="25">
        <v>2130.8</v>
      </c>
    </row>
    <row r="20" spans="1:16" s="6" customFormat="1" ht="11.25">
      <c r="A20" s="274"/>
      <c r="B20" s="295"/>
      <c r="C20" s="278" t="s">
        <v>86</v>
      </c>
      <c r="D20" s="98" t="s">
        <v>78</v>
      </c>
      <c r="E20" s="23">
        <v>1122</v>
      </c>
      <c r="F20" s="23">
        <v>401</v>
      </c>
      <c r="G20" s="23">
        <v>976</v>
      </c>
      <c r="H20" s="23">
        <v>1284</v>
      </c>
      <c r="I20" s="23">
        <v>1482</v>
      </c>
      <c r="J20" s="23">
        <v>2825</v>
      </c>
      <c r="K20" s="23">
        <v>621</v>
      </c>
      <c r="L20" s="23">
        <v>611</v>
      </c>
      <c r="M20" s="23">
        <v>3496</v>
      </c>
      <c r="N20" s="23">
        <v>978</v>
      </c>
      <c r="O20" s="23">
        <v>1618</v>
      </c>
      <c r="P20" s="23">
        <v>573</v>
      </c>
    </row>
    <row r="21" spans="1:16" s="6" customFormat="1" ht="11.25">
      <c r="A21" s="274"/>
      <c r="B21" s="295"/>
      <c r="C21" s="279"/>
      <c r="D21" s="95" t="s">
        <v>79</v>
      </c>
      <c r="E21" s="24">
        <v>450</v>
      </c>
      <c r="F21" s="24">
        <v>282</v>
      </c>
      <c r="G21" s="24">
        <v>0</v>
      </c>
      <c r="H21" s="24">
        <v>2241</v>
      </c>
      <c r="I21" s="24">
        <v>517</v>
      </c>
      <c r="J21" s="24">
        <v>1499</v>
      </c>
      <c r="K21" s="24">
        <v>273</v>
      </c>
      <c r="L21" s="24">
        <v>206</v>
      </c>
      <c r="M21" s="24">
        <v>707</v>
      </c>
      <c r="N21" s="24">
        <v>693</v>
      </c>
      <c r="O21" s="24">
        <v>162</v>
      </c>
      <c r="P21" s="24">
        <v>349</v>
      </c>
    </row>
    <row r="22" spans="1:16" s="6" customFormat="1" ht="23.25" thickBot="1">
      <c r="A22" s="274"/>
      <c r="B22" s="295"/>
      <c r="C22" s="280"/>
      <c r="D22" s="96" t="s">
        <v>80</v>
      </c>
      <c r="E22" s="25">
        <v>43170.8</v>
      </c>
      <c r="F22" s="25">
        <v>43289.8</v>
      </c>
      <c r="G22" s="25">
        <v>44265.8</v>
      </c>
      <c r="H22" s="25">
        <v>43308.8</v>
      </c>
      <c r="I22" s="25">
        <v>44273.8</v>
      </c>
      <c r="J22" s="25">
        <v>45599.8</v>
      </c>
      <c r="K22" s="25">
        <v>45947.8</v>
      </c>
      <c r="L22" s="25">
        <v>46352.8</v>
      </c>
      <c r="M22" s="25">
        <v>49141.8</v>
      </c>
      <c r="N22" s="25">
        <v>49426.8</v>
      </c>
      <c r="O22" s="25">
        <v>50882.8</v>
      </c>
      <c r="P22" s="25">
        <v>51106.8</v>
      </c>
    </row>
    <row r="23" spans="1:16" s="6" customFormat="1" ht="11.25">
      <c r="A23" s="274"/>
      <c r="B23" s="273" t="s">
        <v>88</v>
      </c>
      <c r="C23" s="292" t="s">
        <v>87</v>
      </c>
      <c r="D23" s="98" t="s">
        <v>90</v>
      </c>
      <c r="E23" s="23">
        <v>15033</v>
      </c>
      <c r="F23" s="23">
        <v>15127</v>
      </c>
      <c r="G23" s="23">
        <v>15896</v>
      </c>
      <c r="H23" s="23">
        <v>15010</v>
      </c>
      <c r="I23" s="23">
        <v>15620</v>
      </c>
      <c r="J23" s="23">
        <v>15716</v>
      </c>
      <c r="K23" s="23">
        <v>15711</v>
      </c>
      <c r="L23" s="23">
        <v>15951</v>
      </c>
      <c r="M23" s="23">
        <v>16159</v>
      </c>
      <c r="N23" s="23">
        <v>16230</v>
      </c>
      <c r="O23" s="23">
        <v>16231</v>
      </c>
      <c r="P23" s="23">
        <v>16521</v>
      </c>
    </row>
    <row r="24" spans="1:16" s="6" customFormat="1" ht="12" thickBot="1">
      <c r="A24" s="274"/>
      <c r="B24" s="274"/>
      <c r="C24" s="296"/>
      <c r="D24" s="96" t="s">
        <v>91</v>
      </c>
      <c r="E24" s="58">
        <v>30.228022198986572</v>
      </c>
      <c r="F24" s="58">
        <v>30.470953186689226</v>
      </c>
      <c r="G24" s="58">
        <v>31.676696823562235</v>
      </c>
      <c r="H24" s="58">
        <v>30.615783139902504</v>
      </c>
      <c r="I24" s="58">
        <v>31.680356961768585</v>
      </c>
      <c r="J24" s="58">
        <v>31.306772908366533</v>
      </c>
      <c r="K24" s="58">
        <v>31.1608718935322</v>
      </c>
      <c r="L24" s="58">
        <v>31.50565881214324</v>
      </c>
      <c r="M24" s="58">
        <v>30.284118595149746</v>
      </c>
      <c r="N24" s="58">
        <v>30.301898769627154</v>
      </c>
      <c r="O24" s="58">
        <v>29.51412881405244</v>
      </c>
      <c r="P24" s="58">
        <v>29.829376184887607</v>
      </c>
    </row>
    <row r="25" spans="1:16" s="6" customFormat="1" ht="11.25">
      <c r="A25" s="274"/>
      <c r="B25" s="274"/>
      <c r="C25" s="292" t="s">
        <v>89</v>
      </c>
      <c r="D25" s="98" t="s">
        <v>90</v>
      </c>
      <c r="E25" s="23">
        <v>26441</v>
      </c>
      <c r="F25" s="23">
        <v>26246</v>
      </c>
      <c r="G25" s="23">
        <v>25703</v>
      </c>
      <c r="H25" s="23">
        <v>25152</v>
      </c>
      <c r="I25" s="23">
        <v>24913</v>
      </c>
      <c r="J25" s="23">
        <v>25675</v>
      </c>
      <c r="K25" s="23">
        <v>25729</v>
      </c>
      <c r="L25" s="23">
        <v>25736</v>
      </c>
      <c r="M25" s="23">
        <v>28195</v>
      </c>
      <c r="N25" s="23">
        <v>28180</v>
      </c>
      <c r="O25" s="23">
        <v>29625</v>
      </c>
      <c r="P25" s="23">
        <v>29742</v>
      </c>
    </row>
    <row r="26" spans="1:16" s="6" customFormat="1" ht="12" thickBot="1">
      <c r="A26" s="274"/>
      <c r="B26" s="274"/>
      <c r="C26" s="296"/>
      <c r="D26" s="96" t="s">
        <v>91</v>
      </c>
      <c r="E26" s="58">
        <v>53.166974985924554</v>
      </c>
      <c r="F26" s="58">
        <v>52.8684231729917</v>
      </c>
      <c r="G26" s="58">
        <v>51.219560798692754</v>
      </c>
      <c r="H26" s="58">
        <v>51.302343606584124</v>
      </c>
      <c r="I26" s="58">
        <v>50.52834398134064</v>
      </c>
      <c r="J26" s="58">
        <v>51.145418326693225</v>
      </c>
      <c r="K26" s="58">
        <v>51.030365536801604</v>
      </c>
      <c r="L26" s="58">
        <v>50.83252681269628</v>
      </c>
      <c r="M26" s="58">
        <v>52.84118595149743</v>
      </c>
      <c r="N26" s="58">
        <v>52.61290864621646</v>
      </c>
      <c r="O26" s="58">
        <v>53.86951303778594</v>
      </c>
      <c r="P26" s="58">
        <v>53.70046041346935</v>
      </c>
    </row>
    <row r="27" spans="1:16" s="6" customFormat="1" ht="11.25">
      <c r="A27" s="274"/>
      <c r="B27" s="274"/>
      <c r="C27" s="292" t="s">
        <v>92</v>
      </c>
      <c r="D27" s="98" t="s">
        <v>90</v>
      </c>
      <c r="E27" s="23">
        <v>152</v>
      </c>
      <c r="F27" s="23">
        <v>140</v>
      </c>
      <c r="G27" s="23">
        <v>140</v>
      </c>
      <c r="H27" s="23">
        <v>142</v>
      </c>
      <c r="I27" s="23">
        <v>152</v>
      </c>
      <c r="J27" s="23">
        <v>153</v>
      </c>
      <c r="K27" s="23">
        <v>152</v>
      </c>
      <c r="L27" s="23">
        <v>151</v>
      </c>
      <c r="M27" s="23">
        <v>158</v>
      </c>
      <c r="N27" s="23">
        <v>180</v>
      </c>
      <c r="O27" s="23">
        <v>176</v>
      </c>
      <c r="P27" s="23">
        <v>180</v>
      </c>
    </row>
    <row r="28" spans="1:16" s="6" customFormat="1" ht="12" thickBot="1">
      <c r="A28" s="274"/>
      <c r="B28" s="274"/>
      <c r="C28" s="296"/>
      <c r="D28" s="96" t="s">
        <v>91</v>
      </c>
      <c r="E28" s="58">
        <v>0.30563822086383013</v>
      </c>
      <c r="F28" s="58">
        <v>0.2820078962210942</v>
      </c>
      <c r="G28" s="58">
        <v>0.27898449643298395</v>
      </c>
      <c r="H28" s="58">
        <v>0.2896363228425154</v>
      </c>
      <c r="I28" s="58">
        <v>0.3082851637764933</v>
      </c>
      <c r="J28" s="58">
        <v>0.3047808764940239</v>
      </c>
      <c r="K28" s="58">
        <v>0.30147365080624366</v>
      </c>
      <c r="L28" s="58">
        <v>0.2982480396610638</v>
      </c>
      <c r="M28" s="58">
        <v>0.2961130477154316</v>
      </c>
      <c r="N28" s="58">
        <v>0.3360654207352365</v>
      </c>
      <c r="O28" s="58">
        <v>0.320034912899589</v>
      </c>
      <c r="P28" s="58">
        <v>0.3249977430712287</v>
      </c>
    </row>
    <row r="29" spans="1:16" s="6" customFormat="1" ht="11.25">
      <c r="A29" s="274"/>
      <c r="B29" s="274"/>
      <c r="C29" s="290" t="s">
        <v>93</v>
      </c>
      <c r="D29" s="98" t="s">
        <v>90</v>
      </c>
      <c r="E29" s="23">
        <v>6831</v>
      </c>
      <c r="F29" s="23">
        <v>6820</v>
      </c>
      <c r="G29" s="23">
        <v>7049</v>
      </c>
      <c r="H29" s="23">
        <v>7169</v>
      </c>
      <c r="I29" s="23">
        <v>7007</v>
      </c>
      <c r="J29" s="23">
        <v>6906</v>
      </c>
      <c r="K29" s="23">
        <v>7031</v>
      </c>
      <c r="L29" s="23">
        <v>6992</v>
      </c>
      <c r="M29" s="23">
        <v>6963</v>
      </c>
      <c r="N29" s="23">
        <v>7129</v>
      </c>
      <c r="O29" s="23">
        <v>7063</v>
      </c>
      <c r="P29" s="23">
        <v>7007</v>
      </c>
    </row>
    <row r="30" spans="1:16" s="6" customFormat="1" ht="12" thickBot="1">
      <c r="A30" s="274"/>
      <c r="B30" s="274"/>
      <c r="C30" s="291"/>
      <c r="D30" s="96" t="s">
        <v>91</v>
      </c>
      <c r="E30" s="59">
        <v>13.735622938952789</v>
      </c>
      <c r="F30" s="59">
        <v>13.737813230199016</v>
      </c>
      <c r="G30" s="59">
        <v>14.04686939540074</v>
      </c>
      <c r="H30" s="59">
        <v>14.622554918718258</v>
      </c>
      <c r="I30" s="59">
        <v>14.211540411722948</v>
      </c>
      <c r="J30" s="59">
        <v>13.756972111553784</v>
      </c>
      <c r="K30" s="59">
        <v>13.945139729070391</v>
      </c>
      <c r="L30" s="59">
        <v>13.81026684311363</v>
      </c>
      <c r="M30" s="59">
        <v>13.049589564826267</v>
      </c>
      <c r="N30" s="59">
        <v>13.31005769123056</v>
      </c>
      <c r="O30" s="59">
        <v>12.84321926028294</v>
      </c>
      <c r="P30" s="59">
        <v>12.651439920556108</v>
      </c>
    </row>
    <row r="31" spans="1:16" s="6" customFormat="1" ht="11.25">
      <c r="A31" s="274"/>
      <c r="B31" s="274"/>
      <c r="C31" s="292" t="s">
        <v>94</v>
      </c>
      <c r="D31" s="98" t="s">
        <v>90</v>
      </c>
      <c r="E31" s="23">
        <v>1275</v>
      </c>
      <c r="F31" s="23">
        <v>1311</v>
      </c>
      <c r="G31" s="23">
        <v>1394</v>
      </c>
      <c r="H31" s="23">
        <v>1554</v>
      </c>
      <c r="I31" s="23">
        <v>1613</v>
      </c>
      <c r="J31" s="23">
        <v>1750</v>
      </c>
      <c r="K31" s="23">
        <v>1796</v>
      </c>
      <c r="L31" s="23">
        <v>1799</v>
      </c>
      <c r="M31" s="23">
        <v>1883</v>
      </c>
      <c r="N31" s="23">
        <v>1842</v>
      </c>
      <c r="O31" s="23">
        <v>1899</v>
      </c>
      <c r="P31" s="23">
        <v>1935</v>
      </c>
    </row>
    <row r="32" spans="1:16" s="6" customFormat="1" ht="12" thickBot="1">
      <c r="A32" s="274"/>
      <c r="B32" s="274"/>
      <c r="C32" s="293"/>
      <c r="D32" s="96" t="s">
        <v>91</v>
      </c>
      <c r="E32" s="58">
        <v>2.5637416552722594</v>
      </c>
      <c r="F32" s="58">
        <v>2.6408025138989606</v>
      </c>
      <c r="G32" s="58">
        <v>2.777888485911283</v>
      </c>
      <c r="H32" s="58">
        <v>3.1696820119525975</v>
      </c>
      <c r="I32" s="58">
        <v>3.2714734813913395</v>
      </c>
      <c r="J32" s="58">
        <v>3.48605577689243</v>
      </c>
      <c r="K32" s="58">
        <v>3.562149189789564</v>
      </c>
      <c r="L32" s="58">
        <v>3.5532994923857872</v>
      </c>
      <c r="M32" s="58">
        <v>3.5289928408111253</v>
      </c>
      <c r="N32" s="58">
        <v>3.439069472190586</v>
      </c>
      <c r="O32" s="58">
        <v>3.453103974979089</v>
      </c>
      <c r="P32" s="58">
        <v>3.4937257380157085</v>
      </c>
    </row>
    <row r="33" spans="1:16" s="6" customFormat="1" ht="12" thickBot="1">
      <c r="A33" s="275"/>
      <c r="B33" s="275"/>
      <c r="C33" s="276" t="s">
        <v>76</v>
      </c>
      <c r="D33" s="277"/>
      <c r="E33" s="43">
        <f>E23+E25+E27+E29+E31</f>
        <v>49732</v>
      </c>
      <c r="F33" s="43">
        <f aca="true" t="shared" si="2" ref="F33:P33">F23+F25+F27+F29+F31</f>
        <v>49644</v>
      </c>
      <c r="G33" s="43">
        <f t="shared" si="2"/>
        <v>50182</v>
      </c>
      <c r="H33" s="43">
        <f t="shared" si="2"/>
        <v>49027</v>
      </c>
      <c r="I33" s="43">
        <f t="shared" si="2"/>
        <v>49305</v>
      </c>
      <c r="J33" s="43">
        <f t="shared" si="2"/>
        <v>50200</v>
      </c>
      <c r="K33" s="43">
        <f t="shared" si="2"/>
        <v>50419</v>
      </c>
      <c r="L33" s="43">
        <f t="shared" si="2"/>
        <v>50629</v>
      </c>
      <c r="M33" s="43">
        <f t="shared" si="2"/>
        <v>53358</v>
      </c>
      <c r="N33" s="43">
        <f t="shared" si="2"/>
        <v>53561</v>
      </c>
      <c r="O33" s="43">
        <f t="shared" si="2"/>
        <v>54994</v>
      </c>
      <c r="P33" s="43">
        <f t="shared" si="2"/>
        <v>55385</v>
      </c>
    </row>
    <row r="34" ht="13.5" customHeight="1">
      <c r="A34" s="2" t="s">
        <v>58</v>
      </c>
    </row>
    <row r="71" spans="4:15" ht="12.75">
      <c r="D71" s="21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</sheetData>
  <sheetProtection/>
  <mergeCells count="16"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  <mergeCell ref="B23:B33"/>
    <mergeCell ref="C33:D33"/>
    <mergeCell ref="C11:C13"/>
    <mergeCell ref="C14:C16"/>
    <mergeCell ref="C17:C19"/>
    <mergeCell ref="C20:C2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00390625" style="0" customWidth="1"/>
  </cols>
  <sheetData>
    <row r="1" spans="1:15" s="2" customFormat="1" ht="19.5" customHeight="1">
      <c r="A1" s="3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s="2" customFormat="1" ht="6.75" customHeight="1" thickBo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3:15" s="2" customFormat="1" ht="13.5" customHeight="1" thickBot="1">
      <c r="C3" s="254">
        <v>2013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34"/>
    </row>
    <row r="4" spans="3:15" s="2" customFormat="1" ht="13.5" customHeight="1" thickBot="1">
      <c r="C4" s="93" t="s">
        <v>130</v>
      </c>
      <c r="D4" s="93" t="s">
        <v>131</v>
      </c>
      <c r="E4" s="93" t="s">
        <v>1</v>
      </c>
      <c r="F4" s="93" t="s">
        <v>2</v>
      </c>
      <c r="G4" s="93" t="s">
        <v>3</v>
      </c>
      <c r="H4" s="93" t="s">
        <v>4</v>
      </c>
      <c r="I4" s="93" t="s">
        <v>5</v>
      </c>
      <c r="J4" s="93" t="s">
        <v>132</v>
      </c>
      <c r="K4" s="93" t="s">
        <v>133</v>
      </c>
      <c r="L4" s="93" t="s">
        <v>134</v>
      </c>
      <c r="M4" s="93" t="s">
        <v>135</v>
      </c>
      <c r="N4" s="93" t="s">
        <v>136</v>
      </c>
      <c r="O4" s="34"/>
    </row>
    <row r="5" spans="1:15" s="2" customFormat="1" ht="24.75" customHeight="1">
      <c r="A5" s="297" t="s">
        <v>95</v>
      </c>
      <c r="B5" s="60" t="s">
        <v>97</v>
      </c>
      <c r="C5" s="61">
        <v>4.38</v>
      </c>
      <c r="D5" s="61">
        <v>4.39</v>
      </c>
      <c r="E5" s="61">
        <v>4.39</v>
      </c>
      <c r="F5" s="61">
        <v>4.38</v>
      </c>
      <c r="G5" s="61">
        <v>4.39</v>
      </c>
      <c r="H5" s="61">
        <v>4.39</v>
      </c>
      <c r="I5" s="61">
        <v>4.39</v>
      </c>
      <c r="J5" s="61">
        <v>4.39</v>
      </c>
      <c r="K5" s="61">
        <v>4.39</v>
      </c>
      <c r="L5" s="61">
        <v>4.39</v>
      </c>
      <c r="M5" s="61">
        <v>4.39</v>
      </c>
      <c r="N5" s="61">
        <v>4.39</v>
      </c>
      <c r="O5" s="34"/>
    </row>
    <row r="6" spans="1:15" s="2" customFormat="1" ht="24.75" customHeight="1" thickBot="1">
      <c r="A6" s="298"/>
      <c r="B6" s="62" t="s">
        <v>158</v>
      </c>
      <c r="C6" s="63">
        <v>4.43</v>
      </c>
      <c r="D6" s="63">
        <v>4.44</v>
      </c>
      <c r="E6" s="63">
        <v>4.44</v>
      </c>
      <c r="F6" s="63">
        <v>4.43</v>
      </c>
      <c r="G6" s="63">
        <v>4.44</v>
      </c>
      <c r="H6" s="63">
        <v>4.44</v>
      </c>
      <c r="I6" s="63">
        <v>4.44</v>
      </c>
      <c r="J6" s="63">
        <v>4.44</v>
      </c>
      <c r="K6" s="63">
        <v>4.44</v>
      </c>
      <c r="L6" s="63">
        <v>4.44</v>
      </c>
      <c r="M6" s="63">
        <v>4.44</v>
      </c>
      <c r="N6" s="63">
        <v>4.44</v>
      </c>
      <c r="O6" s="34"/>
    </row>
    <row r="7" spans="1:15" s="2" customFormat="1" ht="24.75" customHeight="1">
      <c r="A7" s="297" t="s">
        <v>82</v>
      </c>
      <c r="B7" s="60" t="s">
        <v>97</v>
      </c>
      <c r="C7" s="61">
        <v>4.87</v>
      </c>
      <c r="D7" s="61">
        <v>4.87</v>
      </c>
      <c r="E7" s="61">
        <v>4.87</v>
      </c>
      <c r="F7" s="61">
        <v>4.87</v>
      </c>
      <c r="G7" s="61">
        <v>4.87</v>
      </c>
      <c r="H7" s="61">
        <v>4.87</v>
      </c>
      <c r="I7" s="61">
        <v>4.87</v>
      </c>
      <c r="J7" s="61">
        <v>4.87</v>
      </c>
      <c r="K7" s="61">
        <v>4.87</v>
      </c>
      <c r="L7" s="61">
        <v>4.87</v>
      </c>
      <c r="M7" s="61">
        <v>4.87</v>
      </c>
      <c r="N7" s="61">
        <v>4.87</v>
      </c>
      <c r="O7" s="34"/>
    </row>
    <row r="8" spans="1:15" s="2" customFormat="1" ht="24.75" customHeight="1" thickBot="1">
      <c r="A8" s="298"/>
      <c r="B8" s="62" t="s">
        <v>158</v>
      </c>
      <c r="C8" s="63">
        <v>4.99</v>
      </c>
      <c r="D8" s="63">
        <v>4.99</v>
      </c>
      <c r="E8" s="63">
        <v>4.99</v>
      </c>
      <c r="F8" s="63">
        <v>4.99</v>
      </c>
      <c r="G8" s="63">
        <v>4.99</v>
      </c>
      <c r="H8" s="63">
        <v>4.99</v>
      </c>
      <c r="I8" s="63">
        <v>4.99</v>
      </c>
      <c r="J8" s="63">
        <v>4.99</v>
      </c>
      <c r="K8" s="63">
        <v>4.99</v>
      </c>
      <c r="L8" s="63">
        <v>4.99</v>
      </c>
      <c r="M8" s="63">
        <v>4.99</v>
      </c>
      <c r="N8" s="63">
        <v>4.99</v>
      </c>
      <c r="O8" s="34"/>
    </row>
    <row r="9" spans="1:15" s="2" customFormat="1" ht="24.75" customHeight="1">
      <c r="A9" s="297" t="s">
        <v>84</v>
      </c>
      <c r="B9" s="60" t="s">
        <v>97</v>
      </c>
      <c r="C9" s="61">
        <v>5.08</v>
      </c>
      <c r="D9" s="61">
        <v>5.08</v>
      </c>
      <c r="E9" s="61">
        <v>5.08</v>
      </c>
      <c r="F9" s="61">
        <v>5.08</v>
      </c>
      <c r="G9" s="61">
        <v>5.08</v>
      </c>
      <c r="H9" s="61">
        <v>5.08</v>
      </c>
      <c r="I9" s="61">
        <v>5.08</v>
      </c>
      <c r="J9" s="61">
        <v>5.08</v>
      </c>
      <c r="K9" s="61">
        <v>5.08</v>
      </c>
      <c r="L9" s="61">
        <v>5.08</v>
      </c>
      <c r="M9" s="61">
        <v>5.08</v>
      </c>
      <c r="N9" s="61">
        <v>5.08</v>
      </c>
      <c r="O9" s="34"/>
    </row>
    <row r="10" spans="1:15" s="2" customFormat="1" ht="24.75" customHeight="1" thickBot="1">
      <c r="A10" s="298"/>
      <c r="B10" s="62" t="s">
        <v>158</v>
      </c>
      <c r="C10" s="63">
        <v>5.35</v>
      </c>
      <c r="D10" s="63">
        <v>5.35</v>
      </c>
      <c r="E10" s="63">
        <v>5.35</v>
      </c>
      <c r="F10" s="63">
        <v>5.35</v>
      </c>
      <c r="G10" s="63">
        <v>5.35</v>
      </c>
      <c r="H10" s="63">
        <v>5.35</v>
      </c>
      <c r="I10" s="63">
        <v>5.35</v>
      </c>
      <c r="J10" s="63">
        <v>5.35</v>
      </c>
      <c r="K10" s="63">
        <v>5.35</v>
      </c>
      <c r="L10" s="63">
        <v>5.35</v>
      </c>
      <c r="M10" s="63">
        <v>5.35</v>
      </c>
      <c r="N10" s="63">
        <v>5.35</v>
      </c>
      <c r="O10" s="34"/>
    </row>
    <row r="11" spans="1:15" s="2" customFormat="1" ht="24.75" customHeight="1" thickBot="1">
      <c r="A11" s="57" t="s">
        <v>85</v>
      </c>
      <c r="B11" s="36" t="s">
        <v>98</v>
      </c>
      <c r="C11" s="64">
        <v>5.84</v>
      </c>
      <c r="D11" s="64">
        <v>5.84</v>
      </c>
      <c r="E11" s="64">
        <v>5.84</v>
      </c>
      <c r="F11" s="64">
        <v>5.84</v>
      </c>
      <c r="G11" s="64">
        <v>5.84</v>
      </c>
      <c r="H11" s="64">
        <v>5.84</v>
      </c>
      <c r="I11" s="64">
        <v>5.84</v>
      </c>
      <c r="J11" s="64">
        <v>5.84</v>
      </c>
      <c r="K11" s="64">
        <v>5.84</v>
      </c>
      <c r="L11" s="64">
        <v>5.84</v>
      </c>
      <c r="M11" s="64">
        <v>5.84</v>
      </c>
      <c r="N11" s="64">
        <v>5.84</v>
      </c>
      <c r="O11" s="34"/>
    </row>
    <row r="12" spans="1:15" s="2" customFormat="1" ht="24.75" customHeight="1" thickBot="1">
      <c r="A12" s="57" t="s">
        <v>99</v>
      </c>
      <c r="B12" s="36" t="s">
        <v>98</v>
      </c>
      <c r="C12" s="64">
        <v>6.5</v>
      </c>
      <c r="D12" s="64">
        <v>6.5</v>
      </c>
      <c r="E12" s="64">
        <v>6.5</v>
      </c>
      <c r="F12" s="64">
        <v>6.5</v>
      </c>
      <c r="G12" s="64">
        <v>6.5</v>
      </c>
      <c r="H12" s="64">
        <v>6.5</v>
      </c>
      <c r="I12" s="64">
        <v>6.5</v>
      </c>
      <c r="J12" s="64">
        <v>6.5</v>
      </c>
      <c r="K12" s="64">
        <v>6.5</v>
      </c>
      <c r="L12" s="64">
        <v>6.5</v>
      </c>
      <c r="M12" s="64">
        <v>6.5</v>
      </c>
      <c r="N12" s="64">
        <v>6.5</v>
      </c>
      <c r="O12" s="34"/>
    </row>
    <row r="13" spans="1:15" s="2" customFormat="1" ht="24.75" customHeight="1" thickBot="1">
      <c r="A13" s="57" t="s">
        <v>96</v>
      </c>
      <c r="B13" s="36" t="s">
        <v>98</v>
      </c>
      <c r="C13" s="90">
        <v>6.74</v>
      </c>
      <c r="D13" s="90">
        <v>6.74</v>
      </c>
      <c r="E13" s="90">
        <v>6.74</v>
      </c>
      <c r="F13" s="90">
        <v>6.74</v>
      </c>
      <c r="G13" s="90">
        <v>6.74</v>
      </c>
      <c r="H13" s="90">
        <v>6.74</v>
      </c>
      <c r="I13" s="64">
        <v>6.74</v>
      </c>
      <c r="J13" s="64">
        <v>6.74</v>
      </c>
      <c r="K13" s="64">
        <v>6.74</v>
      </c>
      <c r="L13" s="64">
        <v>6.74</v>
      </c>
      <c r="M13" s="64">
        <v>6.74</v>
      </c>
      <c r="N13" s="64">
        <v>6.74</v>
      </c>
      <c r="O13" s="34"/>
    </row>
    <row r="14" spans="1:15" s="2" customFormat="1" ht="24.75" customHeight="1" thickBot="1">
      <c r="A14" s="299" t="s">
        <v>100</v>
      </c>
      <c r="B14" s="300"/>
      <c r="C14" s="64">
        <v>10</v>
      </c>
      <c r="D14" s="64">
        <v>10</v>
      </c>
      <c r="E14" s="64">
        <v>10</v>
      </c>
      <c r="F14" s="64">
        <v>10</v>
      </c>
      <c r="G14" s="64">
        <v>10</v>
      </c>
      <c r="H14" s="64">
        <v>10</v>
      </c>
      <c r="I14" s="64">
        <v>10</v>
      </c>
      <c r="J14" s="64">
        <v>10</v>
      </c>
      <c r="K14" s="64">
        <v>10</v>
      </c>
      <c r="L14" s="64">
        <v>10</v>
      </c>
      <c r="M14" s="64">
        <v>10</v>
      </c>
      <c r="N14" s="64">
        <v>10</v>
      </c>
      <c r="O14" s="119"/>
    </row>
    <row r="15" spans="1:15" s="2" customFormat="1" ht="13.5" customHeight="1">
      <c r="A15" s="2" t="s">
        <v>58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</sheetData>
  <sheetProtection/>
  <mergeCells count="5">
    <mergeCell ref="A7:A8"/>
    <mergeCell ref="A5:A6"/>
    <mergeCell ref="C3:N3"/>
    <mergeCell ref="A9:A10"/>
    <mergeCell ref="A14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00" customWidth="1"/>
    <col min="2" max="2" width="19.28125" style="100" customWidth="1"/>
    <col min="3" max="14" width="9.57421875" style="100" customWidth="1"/>
    <col min="15" max="16384" width="9.140625" style="100" customWidth="1"/>
  </cols>
  <sheetData>
    <row r="1" spans="1:15" s="2" customFormat="1" ht="18.75">
      <c r="A1" s="3" t="s">
        <v>159</v>
      </c>
      <c r="B1" s="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3:15" s="2" customFormat="1" ht="13.5" thickBo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3:15" s="2" customFormat="1" ht="13.5" customHeight="1" thickBot="1">
      <c r="C3" s="254">
        <v>2013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34"/>
    </row>
    <row r="4" spans="3:15" s="2" customFormat="1" ht="13.5" thickBot="1">
      <c r="C4" s="93" t="s">
        <v>130</v>
      </c>
      <c r="D4" s="93" t="s">
        <v>131</v>
      </c>
      <c r="E4" s="93" t="s">
        <v>1</v>
      </c>
      <c r="F4" s="93" t="s">
        <v>2</v>
      </c>
      <c r="G4" s="93" t="s">
        <v>3</v>
      </c>
      <c r="H4" s="93" t="s">
        <v>4</v>
      </c>
      <c r="I4" s="93" t="s">
        <v>5</v>
      </c>
      <c r="J4" s="93" t="s">
        <v>132</v>
      </c>
      <c r="K4" s="93" t="s">
        <v>133</v>
      </c>
      <c r="L4" s="93" t="s">
        <v>134</v>
      </c>
      <c r="M4" s="93" t="s">
        <v>135</v>
      </c>
      <c r="N4" s="93" t="s">
        <v>136</v>
      </c>
      <c r="O4" s="34"/>
    </row>
    <row r="5" spans="3:15" s="2" customFormat="1" ht="13.5" thickBot="1">
      <c r="C5" s="301" t="s">
        <v>150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4"/>
    </row>
    <row r="6" spans="1:15" s="2" customFormat="1" ht="15" customHeight="1">
      <c r="A6" s="302" t="s">
        <v>151</v>
      </c>
      <c r="B6" s="104" t="s">
        <v>101</v>
      </c>
      <c r="C6" s="101">
        <v>1507.5</v>
      </c>
      <c r="D6" s="101">
        <v>1507.5</v>
      </c>
      <c r="E6" s="101">
        <v>1507.5</v>
      </c>
      <c r="F6" s="101">
        <v>1507.5</v>
      </c>
      <c r="G6" s="101">
        <v>1507.5</v>
      </c>
      <c r="H6" s="101">
        <v>1507.5</v>
      </c>
      <c r="I6" s="101">
        <v>1507.5</v>
      </c>
      <c r="J6" s="101">
        <v>1507.5</v>
      </c>
      <c r="K6" s="101">
        <v>1507.5</v>
      </c>
      <c r="L6" s="101">
        <v>1507.5</v>
      </c>
      <c r="M6" s="101">
        <v>1507.5</v>
      </c>
      <c r="N6" s="101">
        <v>1507.5</v>
      </c>
      <c r="O6" s="34"/>
    </row>
    <row r="7" spans="1:15" s="2" customFormat="1" ht="15" customHeight="1">
      <c r="A7" s="303"/>
      <c r="B7" s="105" t="s">
        <v>165</v>
      </c>
      <c r="C7" s="102">
        <v>2003.58</v>
      </c>
      <c r="D7" s="102">
        <v>2015.3</v>
      </c>
      <c r="E7" s="102">
        <v>1954.37</v>
      </c>
      <c r="F7" s="102">
        <v>1963.32</v>
      </c>
      <c r="G7" s="102">
        <v>1955.51</v>
      </c>
      <c r="H7" s="102">
        <v>1988.48</v>
      </c>
      <c r="I7" s="102">
        <v>1972.43</v>
      </c>
      <c r="J7" s="102">
        <v>2006.13</v>
      </c>
      <c r="K7" s="102">
        <v>2012.56</v>
      </c>
      <c r="L7" s="102">
        <v>2057.54</v>
      </c>
      <c r="M7" s="102">
        <v>2034.88</v>
      </c>
      <c r="N7" s="102">
        <v>2065</v>
      </c>
      <c r="O7" s="34"/>
    </row>
    <row r="8" spans="1:15" s="2" customFormat="1" ht="15" customHeight="1">
      <c r="A8" s="303"/>
      <c r="B8" s="105" t="s">
        <v>185</v>
      </c>
      <c r="C8" s="102">
        <v>2407.52</v>
      </c>
      <c r="D8" s="102">
        <v>2333.61</v>
      </c>
      <c r="E8" s="102">
        <v>2271.56</v>
      </c>
      <c r="F8" s="102">
        <v>2307.32</v>
      </c>
      <c r="G8" s="102">
        <v>2300.72</v>
      </c>
      <c r="H8" s="102">
        <v>2333.44</v>
      </c>
      <c r="I8" s="102">
        <v>2289.3</v>
      </c>
      <c r="J8" s="102">
        <v>2334.78</v>
      </c>
      <c r="K8" s="102">
        <v>2390.54</v>
      </c>
      <c r="L8" s="102">
        <v>2428.36</v>
      </c>
      <c r="M8" s="102">
        <v>2428.63</v>
      </c>
      <c r="N8" s="102">
        <v>2468.74</v>
      </c>
      <c r="O8" s="34"/>
    </row>
    <row r="9" spans="1:15" s="2" customFormat="1" ht="15" customHeight="1">
      <c r="A9" s="303"/>
      <c r="B9" s="105" t="s">
        <v>103</v>
      </c>
      <c r="C9" s="102">
        <v>1630.9</v>
      </c>
      <c r="D9" s="102">
        <v>1638.08</v>
      </c>
      <c r="E9" s="102">
        <v>1592.82</v>
      </c>
      <c r="F9" s="102">
        <v>1609.26</v>
      </c>
      <c r="G9" s="102">
        <v>1572.6</v>
      </c>
      <c r="H9" s="102">
        <v>1613.53</v>
      </c>
      <c r="I9" s="102">
        <v>1595.2</v>
      </c>
      <c r="J9" s="102">
        <v>1626.13</v>
      </c>
      <c r="K9" s="102">
        <v>1631.07</v>
      </c>
      <c r="L9" s="102">
        <v>1671.43</v>
      </c>
      <c r="M9" s="102">
        <v>1651.83</v>
      </c>
      <c r="N9" s="102">
        <v>1686.29</v>
      </c>
      <c r="O9" s="34"/>
    </row>
    <row r="10" spans="1:15" s="2" customFormat="1" ht="15" customHeight="1">
      <c r="A10" s="303"/>
      <c r="B10" s="105" t="s">
        <v>102</v>
      </c>
      <c r="C10" s="102">
        <v>1520.41</v>
      </c>
      <c r="D10" s="102">
        <v>1493.94</v>
      </c>
      <c r="E10" s="102">
        <v>1469.99</v>
      </c>
      <c r="F10" s="102">
        <v>1480.09</v>
      </c>
      <c r="G10" s="102">
        <v>1474.77</v>
      </c>
      <c r="H10" s="102">
        <v>1462</v>
      </c>
      <c r="I10" s="102">
        <v>1448.11</v>
      </c>
      <c r="J10" s="102">
        <v>1447.16</v>
      </c>
      <c r="K10" s="102">
        <v>1455.55</v>
      </c>
      <c r="L10" s="102">
        <v>1454.53</v>
      </c>
      <c r="M10" s="102">
        <v>1437.92</v>
      </c>
      <c r="N10" s="102">
        <v>1417.09</v>
      </c>
      <c r="O10" s="34"/>
    </row>
    <row r="11" spans="1:15" s="2" customFormat="1" ht="15" customHeight="1">
      <c r="A11" s="303"/>
      <c r="B11" s="105" t="s">
        <v>166</v>
      </c>
      <c r="C11" s="102">
        <v>16.95</v>
      </c>
      <c r="D11" s="102">
        <v>16.19</v>
      </c>
      <c r="E11" s="102">
        <v>15.9</v>
      </c>
      <c r="F11" s="102">
        <v>15.4</v>
      </c>
      <c r="G11" s="102">
        <v>14.89</v>
      </c>
      <c r="H11" s="102">
        <v>15.48</v>
      </c>
      <c r="I11" s="102">
        <v>15.14</v>
      </c>
      <c r="J11" s="102">
        <v>15.37</v>
      </c>
      <c r="K11" s="102">
        <v>15.2</v>
      </c>
      <c r="L11" s="102">
        <v>15.43</v>
      </c>
      <c r="M11" s="102">
        <v>15.07</v>
      </c>
      <c r="N11" s="102">
        <v>14.58</v>
      </c>
      <c r="O11" s="34"/>
    </row>
    <row r="12" spans="1:15" s="2" customFormat="1" ht="15" customHeight="1">
      <c r="A12" s="303"/>
      <c r="B12" s="105" t="s">
        <v>167</v>
      </c>
      <c r="C12" s="102">
        <v>5350.99</v>
      </c>
      <c r="D12" s="102">
        <v>5341.59</v>
      </c>
      <c r="E12" s="102">
        <v>5299.28</v>
      </c>
      <c r="F12" s="102">
        <v>5287.01</v>
      </c>
      <c r="G12" s="102">
        <v>5274.34</v>
      </c>
      <c r="H12" s="102">
        <v>5300.03</v>
      </c>
      <c r="I12" s="102">
        <v>5279.92</v>
      </c>
      <c r="J12" s="102">
        <v>5296.13</v>
      </c>
      <c r="K12" s="102">
        <v>5301.32</v>
      </c>
      <c r="L12" s="102">
        <v>5337.71</v>
      </c>
      <c r="M12" s="102">
        <v>5324.46</v>
      </c>
      <c r="N12" s="102">
        <v>5335.06</v>
      </c>
      <c r="O12" s="34"/>
    </row>
    <row r="13" spans="1:15" s="2" customFormat="1" ht="15" customHeight="1">
      <c r="A13" s="303"/>
      <c r="B13" s="105" t="s">
        <v>168</v>
      </c>
      <c r="C13" s="102">
        <v>1.3</v>
      </c>
      <c r="D13" s="102">
        <v>1.3</v>
      </c>
      <c r="E13" s="102">
        <v>1.3</v>
      </c>
      <c r="F13" s="102">
        <v>1.3</v>
      </c>
      <c r="G13" s="102">
        <v>1.3</v>
      </c>
      <c r="H13" s="102">
        <v>1.29</v>
      </c>
      <c r="I13" s="102">
        <v>1.29</v>
      </c>
      <c r="J13" s="102">
        <v>1.29</v>
      </c>
      <c r="K13" s="102">
        <v>1.29</v>
      </c>
      <c r="L13" s="102">
        <v>1.29</v>
      </c>
      <c r="M13" s="102">
        <v>1.29</v>
      </c>
      <c r="N13" s="102">
        <v>1.29</v>
      </c>
      <c r="O13" s="34"/>
    </row>
    <row r="14" spans="1:15" s="2" customFormat="1" ht="15" customHeight="1">
      <c r="A14" s="303"/>
      <c r="B14" s="105" t="s">
        <v>169</v>
      </c>
      <c r="C14" s="102">
        <v>3998.67</v>
      </c>
      <c r="D14" s="102">
        <v>3998.67</v>
      </c>
      <c r="E14" s="102">
        <v>3998.67</v>
      </c>
      <c r="F14" s="102">
        <v>3998.67</v>
      </c>
      <c r="G14" s="102">
        <v>3998.67</v>
      </c>
      <c r="H14" s="102">
        <v>3998.67</v>
      </c>
      <c r="I14" s="102">
        <v>3998.67</v>
      </c>
      <c r="J14" s="102">
        <v>3998.67</v>
      </c>
      <c r="K14" s="102">
        <v>3998.67</v>
      </c>
      <c r="L14" s="102">
        <v>3998.67</v>
      </c>
      <c r="M14" s="102">
        <v>3998.67</v>
      </c>
      <c r="N14" s="102">
        <v>3998.67</v>
      </c>
      <c r="O14" s="34"/>
    </row>
    <row r="15" spans="1:15" s="2" customFormat="1" ht="15" customHeight="1">
      <c r="A15" s="303"/>
      <c r="B15" s="105" t="s">
        <v>170</v>
      </c>
      <c r="C15" s="102">
        <v>3915.58</v>
      </c>
      <c r="D15" s="102">
        <v>3915.58</v>
      </c>
      <c r="E15" s="102">
        <v>3915.58</v>
      </c>
      <c r="F15" s="102">
        <v>3915.58</v>
      </c>
      <c r="G15" s="102">
        <v>3915.58</v>
      </c>
      <c r="H15" s="102">
        <v>3915.58</v>
      </c>
      <c r="I15" s="102">
        <v>3915.58</v>
      </c>
      <c r="J15" s="102">
        <v>3915.58</v>
      </c>
      <c r="K15" s="102">
        <v>3915.58</v>
      </c>
      <c r="L15" s="102">
        <v>3915.58</v>
      </c>
      <c r="M15" s="102">
        <v>3915.58</v>
      </c>
      <c r="N15" s="102">
        <v>3915.58</v>
      </c>
      <c r="O15" s="34"/>
    </row>
    <row r="16" spans="1:15" s="2" customFormat="1" ht="15" customHeight="1">
      <c r="A16" s="303"/>
      <c r="B16" s="105" t="s">
        <v>171</v>
      </c>
      <c r="C16" s="103">
        <v>1198.92</v>
      </c>
      <c r="D16" s="103">
        <v>1192.51</v>
      </c>
      <c r="E16" s="103">
        <v>1174.12</v>
      </c>
      <c r="F16" s="103">
        <v>1173.5</v>
      </c>
      <c r="G16" s="103">
        <v>1174.07</v>
      </c>
      <c r="H16" s="103">
        <v>1185.74</v>
      </c>
      <c r="I16" s="103">
        <v>1176.23</v>
      </c>
      <c r="J16" s="103">
        <v>1188.39</v>
      </c>
      <c r="K16" s="103">
        <v>1194.51</v>
      </c>
      <c r="L16" s="103">
        <v>1218.15</v>
      </c>
      <c r="M16" s="103">
        <v>1208.77</v>
      </c>
      <c r="N16" s="103">
        <v>1219.99</v>
      </c>
      <c r="O16" s="34"/>
    </row>
    <row r="17" spans="1:15" s="2" customFormat="1" ht="15" customHeight="1">
      <c r="A17" s="303"/>
      <c r="B17" s="105" t="s">
        <v>172</v>
      </c>
      <c r="C17" s="103">
        <v>2125.49</v>
      </c>
      <c r="D17" s="103">
        <v>2128.02</v>
      </c>
      <c r="E17" s="103">
        <v>2128.65</v>
      </c>
      <c r="F17" s="103">
        <v>2128.62</v>
      </c>
      <c r="G17" s="103">
        <v>2128.31</v>
      </c>
      <c r="H17" s="103">
        <v>2127.27</v>
      </c>
      <c r="I17" s="103">
        <v>2128.68</v>
      </c>
      <c r="J17" s="103">
        <v>2128.57</v>
      </c>
      <c r="K17" s="103">
        <v>2128.51</v>
      </c>
      <c r="L17" s="103">
        <v>2128.47</v>
      </c>
      <c r="M17" s="103">
        <v>2130.24</v>
      </c>
      <c r="N17" s="103">
        <v>2129.5</v>
      </c>
      <c r="O17" s="34"/>
    </row>
    <row r="18" spans="1:14" s="2" customFormat="1" ht="15" customHeight="1">
      <c r="A18" s="303"/>
      <c r="B18" s="105" t="s">
        <v>173</v>
      </c>
      <c r="C18" s="106">
        <v>969.3</v>
      </c>
      <c r="D18" s="106">
        <v>967.64</v>
      </c>
      <c r="E18" s="106">
        <v>951.53</v>
      </c>
      <c r="F18" s="106">
        <v>942.06</v>
      </c>
      <c r="G18" s="106">
        <v>914.06</v>
      </c>
      <c r="H18" s="106">
        <v>923.96</v>
      </c>
      <c r="I18" s="106">
        <v>908.04</v>
      </c>
      <c r="J18" s="102">
        <v>916.01</v>
      </c>
      <c r="K18" s="106">
        <v>914.23</v>
      </c>
      <c r="L18" s="106">
        <v>919.36</v>
      </c>
      <c r="M18" s="106">
        <v>904.36</v>
      </c>
      <c r="N18" s="102">
        <v>907.23</v>
      </c>
    </row>
    <row r="19" spans="1:14" ht="15" customHeight="1">
      <c r="A19" s="303"/>
      <c r="B19" s="105" t="s">
        <v>105</v>
      </c>
      <c r="C19" s="116">
        <v>229.53</v>
      </c>
      <c r="D19" s="116">
        <v>224.17</v>
      </c>
      <c r="E19" s="116">
        <v>222.52</v>
      </c>
      <c r="F19" s="116">
        <v>219</v>
      </c>
      <c r="G19" s="116">
        <v>216.25</v>
      </c>
      <c r="H19" s="116">
        <v>215.41</v>
      </c>
      <c r="I19" s="116">
        <v>215.09</v>
      </c>
      <c r="J19" s="116">
        <v>215.73</v>
      </c>
      <c r="K19" s="116">
        <v>218.37</v>
      </c>
      <c r="L19" s="116">
        <v>218.79</v>
      </c>
      <c r="M19" s="116">
        <v>218.87</v>
      </c>
      <c r="N19" s="116">
        <v>218.46</v>
      </c>
    </row>
    <row r="20" spans="1:14" ht="15" customHeight="1">
      <c r="A20" s="303"/>
      <c r="B20" s="105" t="s">
        <v>174</v>
      </c>
      <c r="C20" s="116">
        <v>414.09</v>
      </c>
      <c r="D20" s="116">
        <v>414.06</v>
      </c>
      <c r="E20" s="116">
        <v>414.08</v>
      </c>
      <c r="F20" s="116">
        <v>414.06</v>
      </c>
      <c r="G20" s="116">
        <v>414.04</v>
      </c>
      <c r="H20" s="116">
        <v>414</v>
      </c>
      <c r="I20" s="116">
        <v>413.99</v>
      </c>
      <c r="J20" s="116">
        <v>413.97</v>
      </c>
      <c r="K20" s="116">
        <v>414.06</v>
      </c>
      <c r="L20" s="116">
        <v>414.01</v>
      </c>
      <c r="M20" s="116">
        <v>414.05</v>
      </c>
      <c r="N20" s="116">
        <v>414.01</v>
      </c>
    </row>
    <row r="21" spans="1:14" ht="15" customHeight="1">
      <c r="A21" s="303"/>
      <c r="B21" s="105" t="s">
        <v>175</v>
      </c>
      <c r="C21" s="116">
        <v>410.43</v>
      </c>
      <c r="D21" s="116">
        <v>410.42</v>
      </c>
      <c r="E21" s="116">
        <v>410.43</v>
      </c>
      <c r="F21" s="116">
        <v>410.44</v>
      </c>
      <c r="G21" s="116">
        <v>410.43</v>
      </c>
      <c r="H21" s="116">
        <v>410.43</v>
      </c>
      <c r="I21" s="116">
        <v>410.43</v>
      </c>
      <c r="J21" s="116">
        <v>410.43</v>
      </c>
      <c r="K21" s="116">
        <v>410.43</v>
      </c>
      <c r="L21" s="116">
        <v>410.43</v>
      </c>
      <c r="M21" s="116">
        <v>410.43</v>
      </c>
      <c r="N21" s="116">
        <v>410.43</v>
      </c>
    </row>
    <row r="22" spans="1:14" ht="15" customHeight="1">
      <c r="A22" s="303"/>
      <c r="B22" s="105" t="s">
        <v>104</v>
      </c>
      <c r="C22" s="116">
        <v>401.97</v>
      </c>
      <c r="D22" s="116">
        <v>401.97</v>
      </c>
      <c r="E22" s="116">
        <v>401.98</v>
      </c>
      <c r="F22" s="116">
        <v>401.98</v>
      </c>
      <c r="G22" s="116">
        <v>401.97</v>
      </c>
      <c r="H22" s="116">
        <v>401.97</v>
      </c>
      <c r="I22" s="116">
        <v>401.97</v>
      </c>
      <c r="J22" s="116">
        <v>401.96</v>
      </c>
      <c r="K22" s="116">
        <v>401.95</v>
      </c>
      <c r="L22" s="116">
        <v>401.97</v>
      </c>
      <c r="M22" s="116">
        <v>401.96</v>
      </c>
      <c r="N22" s="116">
        <v>401.95</v>
      </c>
    </row>
    <row r="23" spans="1:14" ht="15" customHeight="1">
      <c r="A23" s="303"/>
      <c r="B23" s="105" t="s">
        <v>176</v>
      </c>
      <c r="C23" s="116">
        <v>179.47</v>
      </c>
      <c r="D23" s="116">
        <v>180.35</v>
      </c>
      <c r="E23" s="116">
        <v>175.91</v>
      </c>
      <c r="F23" s="116">
        <v>176.51</v>
      </c>
      <c r="G23" s="116">
        <v>175.94</v>
      </c>
      <c r="H23" s="116">
        <v>178.25</v>
      </c>
      <c r="I23" s="116">
        <v>177.16</v>
      </c>
      <c r="J23" s="116">
        <v>179.55</v>
      </c>
      <c r="K23" s="116">
        <v>179.99</v>
      </c>
      <c r="L23" s="116">
        <v>183.22</v>
      </c>
      <c r="M23" s="116">
        <v>181.66</v>
      </c>
      <c r="N23" s="116">
        <v>183.64</v>
      </c>
    </row>
    <row r="24" spans="1:14" ht="15" customHeight="1">
      <c r="A24" s="303"/>
      <c r="B24" s="105" t="s">
        <v>177</v>
      </c>
      <c r="C24" s="116">
        <v>19.09</v>
      </c>
      <c r="D24" s="116">
        <v>18.7</v>
      </c>
      <c r="E24" s="116">
        <v>17.98</v>
      </c>
      <c r="F24" s="116">
        <v>16.33</v>
      </c>
      <c r="G24" s="116">
        <v>15.33</v>
      </c>
      <c r="H24" s="116">
        <v>15.05</v>
      </c>
      <c r="I24" s="116">
        <v>14.4</v>
      </c>
      <c r="J24" s="116">
        <v>13.5</v>
      </c>
      <c r="K24" s="116">
        <v>11.36</v>
      </c>
      <c r="L24" s="116">
        <v>10.95</v>
      </c>
      <c r="M24" s="116">
        <v>10.77</v>
      </c>
      <c r="N24" s="116">
        <v>10.69</v>
      </c>
    </row>
    <row r="25" spans="1:14" ht="15" customHeight="1">
      <c r="A25" s="303"/>
      <c r="B25" s="105" t="s">
        <v>178</v>
      </c>
      <c r="C25" s="116">
        <v>19.28</v>
      </c>
      <c r="D25" s="116">
        <v>19.3</v>
      </c>
      <c r="E25" s="116">
        <v>19.07</v>
      </c>
      <c r="F25" s="116">
        <v>19.13</v>
      </c>
      <c r="G25" s="116">
        <v>19.01</v>
      </c>
      <c r="H25" s="116">
        <v>19.08</v>
      </c>
      <c r="I25" s="116">
        <v>18.94</v>
      </c>
      <c r="J25" s="116">
        <v>18.74</v>
      </c>
      <c r="K25" s="116">
        <v>18.43</v>
      </c>
      <c r="L25" s="116">
        <v>18.52</v>
      </c>
      <c r="M25" s="116">
        <v>18.77</v>
      </c>
      <c r="N25" s="116">
        <v>19.14</v>
      </c>
    </row>
    <row r="26" spans="1:14" ht="15" customHeight="1">
      <c r="A26" s="303"/>
      <c r="B26" s="105" t="s">
        <v>179</v>
      </c>
      <c r="C26" s="116">
        <v>7</v>
      </c>
      <c r="D26" s="116">
        <v>7.01</v>
      </c>
      <c r="E26" s="116">
        <v>7.01</v>
      </c>
      <c r="F26" s="116">
        <v>7.01</v>
      </c>
      <c r="G26" s="116">
        <v>7.01</v>
      </c>
      <c r="H26" s="116">
        <v>7</v>
      </c>
      <c r="I26" s="116">
        <v>7.01</v>
      </c>
      <c r="J26" s="116">
        <v>7.01</v>
      </c>
      <c r="K26" s="116">
        <v>7.01</v>
      </c>
      <c r="L26" s="116">
        <v>7.01</v>
      </c>
      <c r="M26" s="116">
        <v>7.01</v>
      </c>
      <c r="N26" s="116">
        <v>7.01</v>
      </c>
    </row>
    <row r="27" spans="1:14" ht="15" customHeight="1">
      <c r="A27" s="303"/>
      <c r="B27" s="105" t="s">
        <v>180</v>
      </c>
      <c r="C27" s="116">
        <v>2314.25</v>
      </c>
      <c r="D27" s="116">
        <v>2303.7</v>
      </c>
      <c r="E27" s="116">
        <v>2267.45</v>
      </c>
      <c r="F27" s="116">
        <v>2267.31</v>
      </c>
      <c r="G27" s="116">
        <v>2258.25</v>
      </c>
      <c r="H27" s="116">
        <v>2282.06</v>
      </c>
      <c r="I27" s="116">
        <v>2266.15</v>
      </c>
      <c r="J27" s="116">
        <v>2289.45</v>
      </c>
      <c r="K27" s="116">
        <v>2294.11</v>
      </c>
      <c r="L27" s="116">
        <v>2321.36</v>
      </c>
      <c r="M27" s="116">
        <v>2308.07</v>
      </c>
      <c r="N27" s="116">
        <v>2318.7</v>
      </c>
    </row>
    <row r="28" spans="1:14" ht="15" customHeight="1">
      <c r="A28" s="303"/>
      <c r="B28" s="105" t="s">
        <v>181</v>
      </c>
      <c r="C28" s="116">
        <v>2520199.02</v>
      </c>
      <c r="D28" s="116">
        <v>2456080.1</v>
      </c>
      <c r="E28" s="116">
        <v>2399604.38</v>
      </c>
      <c r="F28" s="116">
        <v>2241834.12</v>
      </c>
      <c r="G28" s="116">
        <v>2125237.32</v>
      </c>
      <c r="H28" s="116">
        <v>2024578.53</v>
      </c>
      <c r="I28" s="116">
        <v>1939272.25</v>
      </c>
      <c r="J28" s="116">
        <v>2040779.71</v>
      </c>
      <c r="K28" s="116">
        <v>2034295.16</v>
      </c>
      <c r="L28" s="116">
        <v>1989786.19</v>
      </c>
      <c r="M28" s="116">
        <v>1925724.05</v>
      </c>
      <c r="N28" s="116">
        <v>1843707.93</v>
      </c>
    </row>
    <row r="29" spans="1:14" ht="15" customHeight="1" thickBot="1">
      <c r="A29" s="304"/>
      <c r="B29" s="107" t="s">
        <v>182</v>
      </c>
      <c r="C29" s="131">
        <v>46859.56</v>
      </c>
      <c r="D29" s="131">
        <v>45695.1</v>
      </c>
      <c r="E29" s="131">
        <v>43424.73</v>
      </c>
      <c r="F29" s="131">
        <v>38003.72</v>
      </c>
      <c r="G29" s="131">
        <v>34555.67</v>
      </c>
      <c r="H29" s="131">
        <v>31821.44</v>
      </c>
      <c r="I29" s="131">
        <v>29727.57</v>
      </c>
      <c r="J29" s="131">
        <v>33376.45</v>
      </c>
      <c r="K29" s="131">
        <v>34025.35</v>
      </c>
      <c r="L29" s="131">
        <v>33231.33</v>
      </c>
      <c r="M29" s="131">
        <v>31282.72</v>
      </c>
      <c r="N29" s="131">
        <v>29581.3</v>
      </c>
    </row>
    <row r="30" spans="1:2" ht="12.75">
      <c r="A30" s="2" t="s">
        <v>58</v>
      </c>
      <c r="B30" s="2"/>
    </row>
  </sheetData>
  <sheetProtection/>
  <mergeCells count="3">
    <mergeCell ref="C3:N3"/>
    <mergeCell ref="C5:N5"/>
    <mergeCell ref="A6:A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2012-10-05T07:28:32Z</cp:lastPrinted>
  <dcterms:created xsi:type="dcterms:W3CDTF">2006-02-24T09:38:25Z</dcterms:created>
  <dcterms:modified xsi:type="dcterms:W3CDTF">2014-12-30T08:09:29Z</dcterms:modified>
  <cp:category/>
  <cp:version/>
  <cp:contentType/>
  <cp:contentStatus/>
</cp:coreProperties>
</file>