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45" windowHeight="11610" activeTab="1"/>
  </bookViews>
  <sheets>
    <sheet name="12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</sheets>
  <definedNames/>
  <calcPr fullCalcOnLoad="1"/>
</workbook>
</file>

<file path=xl/sharedStrings.xml><?xml version="1.0" encoding="utf-8"?>
<sst xmlns="http://schemas.openxmlformats.org/spreadsheetml/2006/main" count="470" uniqueCount="173">
  <si>
    <t>Total TEU + TS</t>
  </si>
  <si>
    <t>12. SEA TRANSPORT</t>
  </si>
  <si>
    <t>Table 12.1 - Ports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</si>
  <si>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</si>
  <si>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</si>
  <si>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</si>
  <si>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</si>
  <si>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</si>
  <si>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</si>
  <si>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</si>
  <si>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</si>
  <si>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</si>
  <si>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</si>
  <si>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</si>
  <si>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</si>
  <si>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2012</t>
  </si>
  <si>
    <t>Beirut Port</t>
  </si>
  <si>
    <t>Incoming ships &amp; cars</t>
  </si>
  <si>
    <t>Ships</t>
  </si>
  <si>
    <t>Capacity*</t>
  </si>
  <si>
    <t>Disembarked Cargo (Tonnes)</t>
  </si>
  <si>
    <t>Embarked Cargo (Tonnes)</t>
  </si>
  <si>
    <t>Sailing boats</t>
  </si>
  <si>
    <t>Oil Tanks</t>
  </si>
  <si>
    <t>Total vehicules</t>
  </si>
  <si>
    <t>Total Capacity*</t>
  </si>
  <si>
    <t>Total disembarked Cargo (Tonnes)</t>
  </si>
  <si>
    <t>Total embarked Cargo (Tonnes)</t>
  </si>
  <si>
    <t>Imported cars</t>
  </si>
  <si>
    <t>Unloaded animals (number)</t>
  </si>
  <si>
    <t>Loaded animals (number)</t>
  </si>
  <si>
    <t>Paying disembarked</t>
  </si>
  <si>
    <t>Non paying disembarked</t>
  </si>
  <si>
    <t>Disembarked tourists</t>
  </si>
  <si>
    <t>Total disembarked passengers</t>
  </si>
  <si>
    <t>Paying embarked</t>
  </si>
  <si>
    <t>Non paying embarked</t>
  </si>
  <si>
    <t>Embarked tourists</t>
  </si>
  <si>
    <t>Total embarked passengers</t>
  </si>
  <si>
    <t>Disembarked transit passengers</t>
  </si>
  <si>
    <t>Disembarked pilgrim passengers</t>
  </si>
  <si>
    <t>Total disembarked transit and pilgrims</t>
  </si>
  <si>
    <t>Embarked transit passengers</t>
  </si>
  <si>
    <t>Embarked pilgrim passengers</t>
  </si>
  <si>
    <t>Total embarked transit and pilgrims</t>
  </si>
  <si>
    <t>Total disembarked</t>
  </si>
  <si>
    <t>Total embarked</t>
  </si>
  <si>
    <t>Local consumption in tonnes</t>
  </si>
  <si>
    <t>Transit in tonnes</t>
  </si>
  <si>
    <t>Total Free trade zone in tonnes</t>
  </si>
  <si>
    <t>Customs transit in tonnes</t>
  </si>
  <si>
    <t>Total of transit trafic in tonnes</t>
  </si>
  <si>
    <t xml:space="preserve"> Imported cars</t>
  </si>
  <si>
    <t>Living stock</t>
  </si>
  <si>
    <t>Passengers</t>
  </si>
  <si>
    <t>Free Tarde zone and Transit</t>
  </si>
  <si>
    <t>Port of Tripoli</t>
  </si>
  <si>
    <t>Incoming ships</t>
  </si>
  <si>
    <t>Outgoing ships</t>
  </si>
  <si>
    <t>Incoming sailing boats</t>
  </si>
  <si>
    <t>Outgoing sailing boats</t>
  </si>
  <si>
    <t>Incoming Oil Tanks</t>
  </si>
  <si>
    <t>Outgoing Oil Tanks</t>
  </si>
  <si>
    <t>Imported Cargo*</t>
  </si>
  <si>
    <t>Exported Cargo*</t>
  </si>
  <si>
    <t>Imported oil*</t>
  </si>
  <si>
    <t>Cargo</t>
  </si>
  <si>
    <t>Port of Tyr</t>
  </si>
  <si>
    <t>Port of Jounieh</t>
  </si>
  <si>
    <t>Incoming &amp; outgoing tankers</t>
  </si>
  <si>
    <t>Oil in Tonnes</t>
  </si>
  <si>
    <t>* Tonnes</t>
  </si>
  <si>
    <t>Total 2013</t>
  </si>
  <si>
    <t>Total 2009</t>
  </si>
  <si>
    <t>Boats</t>
  </si>
  <si>
    <t>Average per day</t>
  </si>
  <si>
    <t>Goods imported and exported (1,000 tonnes)</t>
  </si>
  <si>
    <t>Cars</t>
  </si>
  <si>
    <t>Total Equivalent Units for containers (TEU)</t>
  </si>
  <si>
    <t>Total Equivalent Units (TEU) for containers and transshipment  (TS)</t>
  </si>
  <si>
    <t>Total port revenues in USD</t>
  </si>
  <si>
    <t>Total 2010</t>
  </si>
  <si>
    <t>Total 2011</t>
  </si>
  <si>
    <t>Source:  Compagnie de Gestion et d'Exploitation du Port de Beyrouth</t>
  </si>
  <si>
    <t>Table 12.2 - Port of Beirut. Traffic and financial results</t>
  </si>
  <si>
    <t>Table 12.3 - Port of Beirut total unloaded cargo. Tonnes</t>
  </si>
  <si>
    <t>Total unloaded cargo in Beirut. Tonnes</t>
  </si>
  <si>
    <t>Number</t>
  </si>
  <si>
    <t>Unloaded Cargo</t>
  </si>
  <si>
    <t>Electric appliances</t>
  </si>
  <si>
    <t>Asphalte</t>
  </si>
  <si>
    <t>Cars and accessories</t>
  </si>
  <si>
    <t>Wheat</t>
  </si>
  <si>
    <t>Wood for construction</t>
  </si>
  <si>
    <t>Wood and wood works</t>
  </si>
  <si>
    <t>Beverages and Alcohols</t>
  </si>
  <si>
    <t>Coffee, tea, and spices</t>
  </si>
  <si>
    <t>Liquid hydrocarbones</t>
  </si>
  <si>
    <t>Cereals</t>
  </si>
  <si>
    <t>Coal</t>
  </si>
  <si>
    <t>Cement and similar</t>
  </si>
  <si>
    <t>Canned food</t>
  </si>
  <si>
    <t>Gross cotton and cotton remainings</t>
  </si>
  <si>
    <t>Colors and coloring material</t>
  </si>
  <si>
    <t>Fertilizers</t>
  </si>
  <si>
    <t>Flour</t>
  </si>
  <si>
    <t>Iron, Copper, and their products</t>
  </si>
  <si>
    <t>Fresh and dry fruits</t>
  </si>
  <si>
    <t>Glucose and melasis</t>
  </si>
  <si>
    <t>Oliagenous seeds</t>
  </si>
  <si>
    <t>Miscellaneous seeds</t>
  </si>
  <si>
    <t>Mineral oils and grease</t>
  </si>
  <si>
    <t>Oils and vegetable grease</t>
  </si>
  <si>
    <t>Gross wool and hair</t>
  </si>
  <si>
    <t>Milk and milk products</t>
  </si>
  <si>
    <t>Fresh and dry vegetables</t>
  </si>
  <si>
    <t>Equipments and accessories</t>
  </si>
  <si>
    <t>Construction material</t>
  </si>
  <si>
    <t>Iron minerals</t>
  </si>
  <si>
    <t>Ognons</t>
  </si>
  <si>
    <t>Oranges and lemons</t>
  </si>
  <si>
    <t>Phosphates</t>
  </si>
  <si>
    <t>Paper &amp; paperboard</t>
  </si>
  <si>
    <t>Skin and leather</t>
  </si>
  <si>
    <t>Wheels, air chamber</t>
  </si>
  <si>
    <t>Potato</t>
  </si>
  <si>
    <t>Non defined food products</t>
  </si>
  <si>
    <t>Pharmaceutical products</t>
  </si>
  <si>
    <t>Rice</t>
  </si>
  <si>
    <t>Salt</t>
  </si>
  <si>
    <t>Hay</t>
  </si>
  <si>
    <t>Sugar</t>
  </si>
  <si>
    <t>Textiles</t>
  </si>
  <si>
    <t>Pet food</t>
  </si>
  <si>
    <t>Glass and Glass works</t>
  </si>
  <si>
    <t>Clothes</t>
  </si>
  <si>
    <t>Other cargo</t>
  </si>
  <si>
    <t>Isolated lot &lt; 5 tonnes</t>
  </si>
  <si>
    <t>Liquid Gas</t>
  </si>
  <si>
    <t>Of which number of living stock</t>
  </si>
  <si>
    <t>Table 12.4 - Port of Beirut total loaded cargo. Tonnes</t>
  </si>
  <si>
    <t>Total unloaded cargo in Beirut. Tons</t>
  </si>
  <si>
    <t>Loaded Cargo</t>
  </si>
  <si>
    <t>Table 12.5 - Maritim activity and traffic by navigation company</t>
  </si>
  <si>
    <t>Engine ships</t>
  </si>
  <si>
    <t>Metering</t>
  </si>
  <si>
    <t>Disembarked Passengers</t>
  </si>
  <si>
    <t>Embarked Passengers</t>
  </si>
  <si>
    <t>Tankers</t>
  </si>
  <si>
    <t>Total</t>
  </si>
  <si>
    <t>Table assembled by CAS</t>
  </si>
  <si>
    <t>Table 12.6 - Transit traffic since 1993 to and from Hinterland countries</t>
  </si>
  <si>
    <t>Sea / Land</t>
  </si>
  <si>
    <t>Ses / Sea</t>
  </si>
  <si>
    <t>Land / Sea</t>
  </si>
  <si>
    <t>Land / Land</t>
  </si>
  <si>
    <t>Transboarding</t>
  </si>
  <si>
    <t>Temporary use of the docks</t>
  </si>
  <si>
    <t>General Total</t>
  </si>
  <si>
    <t>Year</t>
  </si>
  <si>
    <t>Saudi Arabia</t>
  </si>
  <si>
    <t>Irak</t>
  </si>
  <si>
    <t>Iran</t>
  </si>
  <si>
    <t>Jordan</t>
  </si>
  <si>
    <t>Kuwait</t>
  </si>
  <si>
    <t>Syria</t>
  </si>
  <si>
    <t>Turkey</t>
  </si>
  <si>
    <t>Miscellaneous</t>
  </si>
  <si>
    <t>Disembarked</t>
  </si>
  <si>
    <t>01/01/2012 - 31/12/2012</t>
  </si>
  <si>
    <t>Embarked</t>
  </si>
  <si>
    <t>Table 12.7 - Main disembarked and embarked cargo. Tonnes</t>
  </si>
  <si>
    <t>Data missing from the source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</si>
</sst>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_-&quot;ل.ل.&quot;\ * #,##0_-;_-&quot;ل.ل.&quot;\ * #,##0\-;_-&quot;ل.ل.&quot;\ * &quot;-&quot;_-;_-@_-"/>
    <numFmt numFmtId="174" formatCode="_-* #,##0_-;_-* #,##0\-;_-* &quot;-&quot;_-;_-@_-"/>
    <numFmt numFmtId="175" formatCode="_-&quot;ل.ل.&quot;\ * #,##0.00_-;_-&quot;ل.ل.&quot;\ * #,##0.00\-;_-&quot;ل.ل.&quot;\ * &quot;-&quot;??_-;_-@_-"/>
    <numFmt numFmtId="176" formatCode="0.0%"/>
  </numFmts>
  <fonts count="6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u val="single"/>
      <sz val="10"/>
      <color indexed="12"/>
      <name val="Arial"/>
      <family val="2"/>
    </font>
    <font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rgb="FF22222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2" fillId="0" borderId="0" xfId="0" applyFont="1" applyFill="1" applyAlignment="1">
      <alignment vertical="center" readingOrder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3" fillId="0" borderId="0" xfId="0" applyFont="1" applyFill="1" applyBorder="1" applyAlignment="1">
      <alignment vertical="center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6" fillId="0" borderId="0" xfId="42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64" fontId="13" fillId="0" borderId="0" xfId="42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164" fontId="7" fillId="0" borderId="10" xfId="42" applyNumberFormat="1" applyFont="1" applyFill="1" applyBorder="1" applyAlignment="1">
      <alignment vertical="center"/>
    </xf>
    <xf numFmtId="164" fontId="8" fillId="0" borderId="10" xfId="42" applyNumberFormat="1" applyFont="1" applyFill="1" applyBorder="1" applyAlignment="1">
      <alignment vertical="center"/>
    </xf>
    <xf numFmtId="164" fontId="7" fillId="0" borderId="11" xfId="42" applyNumberFormat="1" applyFont="1" applyFill="1" applyBorder="1" applyAlignment="1">
      <alignment vertical="center"/>
    </xf>
    <xf numFmtId="164" fontId="8" fillId="0" borderId="11" xfId="42" applyNumberFormat="1" applyFont="1" applyFill="1" applyBorder="1" applyAlignment="1">
      <alignment vertical="center"/>
    </xf>
    <xf numFmtId="164" fontId="8" fillId="0" borderId="12" xfId="42" applyNumberFormat="1" applyFont="1" applyFill="1" applyBorder="1" applyAlignment="1">
      <alignment vertical="center"/>
    </xf>
    <xf numFmtId="3" fontId="8" fillId="0" borderId="12" xfId="42" applyNumberFormat="1" applyFont="1" applyFill="1" applyBorder="1" applyAlignment="1">
      <alignment vertical="center"/>
    </xf>
    <xf numFmtId="3" fontId="7" fillId="0" borderId="10" xfId="42" applyNumberFormat="1" applyFont="1" applyFill="1" applyBorder="1" applyAlignment="1">
      <alignment vertical="center"/>
    </xf>
    <xf numFmtId="3" fontId="8" fillId="0" borderId="10" xfId="42" applyNumberFormat="1" applyFont="1" applyFill="1" applyBorder="1" applyAlignment="1">
      <alignment vertical="center"/>
    </xf>
    <xf numFmtId="3" fontId="7" fillId="0" borderId="11" xfId="42" applyNumberFormat="1" applyFont="1" applyFill="1" applyBorder="1" applyAlignment="1">
      <alignment vertical="center"/>
    </xf>
    <xf numFmtId="3" fontId="8" fillId="0" borderId="11" xfId="42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3" fontId="7" fillId="0" borderId="10" xfId="42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7" fillId="0" borderId="15" xfId="42" applyNumberFormat="1" applyFont="1" applyFill="1" applyBorder="1" applyAlignment="1">
      <alignment vertical="center"/>
    </xf>
    <xf numFmtId="3" fontId="7" fillId="0" borderId="15" xfId="42" applyNumberFormat="1" applyFont="1" applyFill="1" applyBorder="1" applyAlignment="1">
      <alignment vertical="center" wrapText="1"/>
    </xf>
    <xf numFmtId="3" fontId="7" fillId="0" borderId="15" xfId="42" applyNumberFormat="1" applyFont="1" applyFill="1" applyBorder="1" applyAlignment="1" quotePrefix="1">
      <alignment vertical="center"/>
    </xf>
    <xf numFmtId="3" fontId="7" fillId="0" borderId="15" xfId="42" applyNumberFormat="1" applyFont="1" applyFill="1" applyBorder="1" applyAlignment="1">
      <alignment horizontal="right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 wrapText="1"/>
    </xf>
    <xf numFmtId="3" fontId="7" fillId="0" borderId="11" xfId="42" applyNumberFormat="1" applyFont="1" applyFill="1" applyBorder="1" applyAlignment="1">
      <alignment vertical="center" wrapText="1"/>
    </xf>
    <xf numFmtId="3" fontId="7" fillId="0" borderId="11" xfId="42" applyNumberFormat="1" applyFont="1" applyFill="1" applyBorder="1" applyAlignment="1" quotePrefix="1">
      <alignment vertical="center"/>
    </xf>
    <xf numFmtId="3" fontId="7" fillId="0" borderId="11" xfId="42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7" fillId="0" borderId="10" xfId="42" applyNumberFormat="1" applyFont="1" applyFill="1" applyBorder="1" applyAlignment="1" quotePrefix="1">
      <alignment vertical="center"/>
    </xf>
    <xf numFmtId="3" fontId="7" fillId="0" borderId="10" xfId="42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center" vertical="center" wrapText="1"/>
    </xf>
    <xf numFmtId="3" fontId="7" fillId="0" borderId="12" xfId="42" applyNumberFormat="1" applyFont="1" applyFill="1" applyBorder="1" applyAlignment="1">
      <alignment vertical="center"/>
    </xf>
    <xf numFmtId="3" fontId="7" fillId="0" borderId="12" xfId="42" applyNumberFormat="1" applyFont="1" applyFill="1" applyBorder="1" applyAlignment="1">
      <alignment vertical="center" wrapText="1"/>
    </xf>
    <xf numFmtId="3" fontId="7" fillId="0" borderId="12" xfId="42" applyNumberFormat="1" applyFont="1" applyFill="1" applyBorder="1" applyAlignment="1">
      <alignment horizontal="right" vertical="center" wrapText="1"/>
    </xf>
    <xf numFmtId="3" fontId="7" fillId="0" borderId="10" xfId="42" applyNumberFormat="1" applyFont="1" applyFill="1" applyBorder="1" applyAlignment="1">
      <alignment horizontal="right" vertical="center"/>
    </xf>
    <xf numFmtId="164" fontId="7" fillId="0" borderId="15" xfId="42" applyNumberFormat="1" applyFont="1" applyFill="1" applyBorder="1" applyAlignment="1">
      <alignment vertical="center"/>
    </xf>
    <xf numFmtId="3" fontId="7" fillId="0" borderId="15" xfId="42" applyNumberFormat="1" applyFont="1" applyFill="1" applyBorder="1" applyAlignment="1">
      <alignment horizontal="right" vertical="center"/>
    </xf>
    <xf numFmtId="3" fontId="7" fillId="0" borderId="11" xfId="42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 wrapText="1"/>
    </xf>
    <xf numFmtId="3" fontId="7" fillId="0" borderId="19" xfId="42" applyNumberFormat="1" applyFont="1" applyFill="1" applyBorder="1" applyAlignment="1">
      <alignment vertical="center"/>
    </xf>
    <xf numFmtId="3" fontId="7" fillId="0" borderId="19" xfId="42" applyNumberFormat="1" applyFont="1" applyFill="1" applyBorder="1" applyAlignment="1">
      <alignment vertical="center" wrapText="1"/>
    </xf>
    <xf numFmtId="3" fontId="7" fillId="0" borderId="19" xfId="42" applyNumberFormat="1" applyFont="1" applyFill="1" applyBorder="1" applyAlignment="1" quotePrefix="1">
      <alignment vertical="center"/>
    </xf>
    <xf numFmtId="3" fontId="7" fillId="0" borderId="19" xfId="42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4" fontId="8" fillId="0" borderId="15" xfId="42" applyNumberFormat="1" applyFont="1" applyFill="1" applyBorder="1" applyAlignment="1">
      <alignment vertical="center"/>
    </xf>
    <xf numFmtId="37" fontId="7" fillId="0" borderId="15" xfId="42" applyNumberFormat="1" applyFont="1" applyFill="1" applyBorder="1" applyAlignment="1">
      <alignment vertical="center"/>
    </xf>
    <xf numFmtId="3" fontId="8" fillId="0" borderId="15" xfId="42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4" fontId="7" fillId="0" borderId="20" xfId="42" applyNumberFormat="1" applyFont="1" applyFill="1" applyBorder="1" applyAlignment="1">
      <alignment vertical="center"/>
    </xf>
    <xf numFmtId="3" fontId="8" fillId="0" borderId="21" xfId="42" applyNumberFormat="1" applyFont="1" applyFill="1" applyBorder="1" applyAlignment="1">
      <alignment vertical="center"/>
    </xf>
    <xf numFmtId="164" fontId="8" fillId="0" borderId="19" xfId="42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64" fontId="14" fillId="0" borderId="0" xfId="42" applyNumberFormat="1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7" fillId="0" borderId="12" xfId="42" applyNumberFormat="1" applyFont="1" applyFill="1" applyBorder="1" applyAlignment="1">
      <alignment vertical="center"/>
    </xf>
    <xf numFmtId="164" fontId="11" fillId="0" borderId="0" xfId="42" applyNumberFormat="1" applyFont="1" applyFill="1" applyAlignment="1">
      <alignment horizontal="left" vertical="center"/>
    </xf>
    <xf numFmtId="0" fontId="10" fillId="0" borderId="22" xfId="0" applyFont="1" applyFill="1" applyBorder="1" applyAlignment="1">
      <alignment horizontal="center" vertical="center" wrapText="1"/>
    </xf>
    <xf numFmtId="3" fontId="7" fillId="0" borderId="0" xfId="42" applyNumberFormat="1" applyFont="1" applyFill="1" applyBorder="1" applyAlignment="1">
      <alignment vertical="center"/>
    </xf>
    <xf numFmtId="3" fontId="7" fillId="0" borderId="0" xfId="42" applyNumberFormat="1" applyFont="1" applyFill="1" applyBorder="1" applyAlignment="1">
      <alignment vertical="center" wrapText="1"/>
    </xf>
    <xf numFmtId="3" fontId="7" fillId="0" borderId="0" xfId="42" applyNumberFormat="1" applyFont="1" applyFill="1" applyBorder="1" applyAlignment="1" quotePrefix="1">
      <alignment vertical="center"/>
    </xf>
    <xf numFmtId="3" fontId="7" fillId="0" borderId="0" xfId="42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center" vertical="center" wrapText="1"/>
    </xf>
    <xf numFmtId="3" fontId="8" fillId="33" borderId="12" xfId="42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64" fontId="13" fillId="33" borderId="0" xfId="42" applyNumberFormat="1" applyFont="1" applyFill="1" applyAlignment="1">
      <alignment horizontal="left" vertical="center"/>
    </xf>
    <xf numFmtId="3" fontId="8" fillId="0" borderId="0" xfId="42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readingOrder="1"/>
    </xf>
    <xf numFmtId="0" fontId="12" fillId="0" borderId="24" xfId="0" applyFont="1" applyFill="1" applyBorder="1" applyAlignment="1">
      <alignment horizontal="center" vertical="center" wrapText="1"/>
    </xf>
    <xf numFmtId="3" fontId="8" fillId="0" borderId="12" xfId="42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21" xfId="42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vertical="center"/>
    </xf>
    <xf numFmtId="3" fontId="7" fillId="0" borderId="20" xfId="42" applyNumberFormat="1" applyFont="1" applyFill="1" applyBorder="1" applyAlignment="1">
      <alignment horizontal="right" vertical="center"/>
    </xf>
    <xf numFmtId="3" fontId="7" fillId="0" borderId="12" xfId="42" applyNumberFormat="1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8" xfId="0" applyFont="1" applyFill="1" applyBorder="1" applyAlignment="1">
      <alignment vertical="center"/>
    </xf>
    <xf numFmtId="0" fontId="61" fillId="0" borderId="29" xfId="0" applyFont="1" applyBorder="1" applyAlignment="1">
      <alignment vertical="center"/>
    </xf>
    <xf numFmtId="3" fontId="5" fillId="0" borderId="17" xfId="42" applyNumberFormat="1" applyFont="1" applyFill="1" applyBorder="1" applyAlignment="1">
      <alignment horizontal="right" vertical="center"/>
    </xf>
    <xf numFmtId="3" fontId="5" fillId="0" borderId="12" xfId="42" applyNumberFormat="1" applyFont="1" applyFill="1" applyBorder="1" applyAlignment="1">
      <alignment horizontal="right" vertical="center"/>
    </xf>
    <xf numFmtId="3" fontId="5" fillId="0" borderId="28" xfId="4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62" fillId="0" borderId="25" xfId="42" applyNumberFormat="1" applyFont="1" applyBorder="1" applyAlignment="1">
      <alignment vertical="center"/>
    </xf>
    <xf numFmtId="164" fontId="63" fillId="0" borderId="13" xfId="42" applyNumberFormat="1" applyFont="1" applyBorder="1" applyAlignment="1">
      <alignment vertical="center"/>
    </xf>
    <xf numFmtId="37" fontId="63" fillId="0" borderId="10" xfId="42" applyNumberFormat="1" applyFont="1" applyBorder="1" applyAlignment="1">
      <alignment vertical="center"/>
    </xf>
    <xf numFmtId="37" fontId="64" fillId="0" borderId="30" xfId="42" applyNumberFormat="1" applyFont="1" applyBorder="1" applyAlignment="1">
      <alignment vertical="center"/>
    </xf>
    <xf numFmtId="37" fontId="64" fillId="0" borderId="25" xfId="42" applyNumberFormat="1" applyFont="1" applyBorder="1" applyAlignment="1">
      <alignment vertical="center"/>
    </xf>
    <xf numFmtId="37" fontId="63" fillId="0" borderId="13" xfId="42" applyNumberFormat="1" applyFont="1" applyBorder="1" applyAlignment="1">
      <alignment vertical="center"/>
    </xf>
    <xf numFmtId="37" fontId="64" fillId="0" borderId="31" xfId="42" applyNumberFormat="1" applyFont="1" applyBorder="1" applyAlignment="1">
      <alignment vertical="center"/>
    </xf>
    <xf numFmtId="0" fontId="62" fillId="0" borderId="26" xfId="42" applyNumberFormat="1" applyFont="1" applyBorder="1" applyAlignment="1">
      <alignment vertical="center"/>
    </xf>
    <xf numFmtId="164" fontId="63" fillId="0" borderId="14" xfId="42" applyNumberFormat="1" applyFont="1" applyBorder="1" applyAlignment="1">
      <alignment vertical="center"/>
    </xf>
    <xf numFmtId="37" fontId="63" fillId="0" borderId="15" xfId="42" applyNumberFormat="1" applyFont="1" applyBorder="1" applyAlignment="1">
      <alignment vertical="center"/>
    </xf>
    <xf numFmtId="37" fontId="64" fillId="0" borderId="32" xfId="42" applyNumberFormat="1" applyFont="1" applyBorder="1" applyAlignment="1">
      <alignment vertical="center"/>
    </xf>
    <xf numFmtId="37" fontId="64" fillId="0" borderId="26" xfId="42" applyNumberFormat="1" applyFont="1" applyBorder="1" applyAlignment="1">
      <alignment vertical="center"/>
    </xf>
    <xf numFmtId="37" fontId="63" fillId="0" borderId="14" xfId="42" applyNumberFormat="1" applyFont="1" applyBorder="1" applyAlignment="1">
      <alignment vertical="center"/>
    </xf>
    <xf numFmtId="0" fontId="62" fillId="0" borderId="33" xfId="42" applyNumberFormat="1" applyFont="1" applyBorder="1" applyAlignment="1">
      <alignment vertical="center"/>
    </xf>
    <xf numFmtId="37" fontId="63" fillId="0" borderId="21" xfId="42" applyNumberFormat="1" applyFont="1" applyBorder="1" applyAlignment="1">
      <alignment vertical="center"/>
    </xf>
    <xf numFmtId="37" fontId="64" fillId="0" borderId="34" xfId="42" applyNumberFormat="1" applyFont="1" applyBorder="1" applyAlignment="1">
      <alignment vertical="center"/>
    </xf>
    <xf numFmtId="37" fontId="64" fillId="0" borderId="33" xfId="42" applyNumberFormat="1" applyFont="1" applyBorder="1" applyAlignment="1">
      <alignment vertical="center"/>
    </xf>
    <xf numFmtId="37" fontId="63" fillId="0" borderId="35" xfId="42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62" fillId="0" borderId="23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63" fillId="0" borderId="15" xfId="0" applyNumberFormat="1" applyFont="1" applyBorder="1" applyAlignment="1">
      <alignment vertical="center"/>
    </xf>
    <xf numFmtId="3" fontId="63" fillId="0" borderId="15" xfId="0" applyNumberFormat="1" applyFont="1" applyFill="1" applyBorder="1" applyAlignment="1">
      <alignment vertical="center"/>
    </xf>
    <xf numFmtId="3" fontId="63" fillId="0" borderId="15" xfId="42" applyNumberFormat="1" applyFont="1" applyFill="1" applyBorder="1" applyAlignment="1">
      <alignment vertical="center"/>
    </xf>
    <xf numFmtId="3" fontId="63" fillId="0" borderId="11" xfId="0" applyNumberFormat="1" applyFont="1" applyBorder="1" applyAlignment="1">
      <alignment vertical="center"/>
    </xf>
    <xf numFmtId="0" fontId="65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 readingOrder="1"/>
    </xf>
    <xf numFmtId="0" fontId="17" fillId="0" borderId="0" xfId="0" applyFont="1" applyFill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63" fillId="0" borderId="10" xfId="0" applyNumberFormat="1" applyFont="1" applyBorder="1" applyAlignment="1">
      <alignment vertical="center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3" fontId="63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3" fillId="34" borderId="0" xfId="0" applyFont="1" applyFill="1" applyAlignment="1">
      <alignment vertical="center"/>
    </xf>
    <xf numFmtId="0" fontId="66" fillId="0" borderId="17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4" fillId="0" borderId="36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readingOrder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12" fillId="0" borderId="37" xfId="0" applyFont="1" applyFill="1" applyBorder="1" applyAlignment="1">
      <alignment horizontal="center" vertical="center" textRotation="90" wrapText="1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39" xfId="0" applyFont="1" applyFill="1" applyBorder="1" applyAlignment="1">
      <alignment horizontal="center" vertical="center" textRotation="90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/>
    </xf>
    <xf numFmtId="0" fontId="12" fillId="0" borderId="36" xfId="0" applyFont="1" applyFill="1" applyBorder="1" applyAlignment="1">
      <alignment horizontal="center" vertical="center" textRotation="90"/>
    </xf>
    <xf numFmtId="0" fontId="12" fillId="0" borderId="33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textRotation="90"/>
    </xf>
    <xf numFmtId="0" fontId="61" fillId="0" borderId="26" xfId="0" applyFont="1" applyBorder="1" applyAlignment="1">
      <alignment horizontal="center" vertical="center" textRotation="90"/>
    </xf>
    <xf numFmtId="0" fontId="61" fillId="0" borderId="27" xfId="0" applyFont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readingOrder="1"/>
    </xf>
    <xf numFmtId="0" fontId="4" fillId="0" borderId="28" xfId="0" applyFont="1" applyFill="1" applyBorder="1" applyAlignment="1">
      <alignment horizontal="center" vertical="center" readingOrder="1"/>
    </xf>
    <xf numFmtId="3" fontId="5" fillId="0" borderId="29" xfId="42" applyNumberFormat="1" applyFont="1" applyFill="1" applyBorder="1" applyAlignment="1">
      <alignment horizontal="center" vertical="center" wrapText="1"/>
    </xf>
    <xf numFmtId="3" fontId="5" fillId="0" borderId="33" xfId="42" applyNumberFormat="1" applyFont="1" applyFill="1" applyBorder="1" applyAlignment="1">
      <alignment horizontal="center" vertical="center" wrapText="1"/>
    </xf>
    <xf numFmtId="0" fontId="67" fillId="0" borderId="25" xfId="0" applyFont="1" applyBorder="1" applyAlignment="1">
      <alignment horizontal="center" wrapText="1"/>
    </xf>
    <xf numFmtId="0" fontId="67" fillId="0" borderId="27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7" fillId="35" borderId="11" xfId="42" applyNumberFormat="1" applyFont="1" applyFill="1" applyBorder="1" applyAlignment="1">
      <alignment vertical="center"/>
    </xf>
    <xf numFmtId="3" fontId="7" fillId="35" borderId="10" xfId="42" applyNumberFormat="1" applyFont="1" applyFill="1" applyBorder="1" applyAlignment="1">
      <alignment vertical="center"/>
    </xf>
    <xf numFmtId="3" fontId="7" fillId="35" borderId="10" xfId="42" applyNumberFormat="1" applyFont="1" applyFill="1" applyBorder="1" applyAlignment="1">
      <alignment vertical="center" wrapText="1"/>
    </xf>
    <xf numFmtId="3" fontId="7" fillId="35" borderId="15" xfId="42" applyNumberFormat="1" applyFont="1" applyFill="1" applyBorder="1" applyAlignment="1">
      <alignment vertical="center"/>
    </xf>
    <xf numFmtId="3" fontId="7" fillId="35" borderId="15" xfId="42" applyNumberFormat="1" applyFont="1" applyFill="1" applyBorder="1" applyAlignment="1">
      <alignment vertical="center" wrapText="1"/>
    </xf>
    <xf numFmtId="3" fontId="7" fillId="35" borderId="11" xfId="42" applyNumberFormat="1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6384" width="9.140625" style="93" customWidth="1"/>
  </cols>
  <sheetData>
    <row r="1" spans="1:11" ht="26.25" thickBot="1">
      <c r="A1" s="177" t="s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70"/>
  <sheetViews>
    <sheetView tabSelected="1" zoomScalePageLayoutView="0" workbookViewId="0" topLeftCell="A1">
      <pane xSplit="2" ySplit="4" topLeftCell="C4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5" sqref="D45"/>
    </sheetView>
  </sheetViews>
  <sheetFormatPr defaultColWidth="9.00390625" defaultRowHeight="15"/>
  <cols>
    <col min="1" max="1" width="4.7109375" style="3" customWidth="1"/>
    <col min="2" max="2" width="10.57421875" style="11" customWidth="1"/>
    <col min="3" max="3" width="25.8515625" style="15" customWidth="1"/>
    <col min="4" max="4" width="9.00390625" style="8" customWidth="1"/>
    <col min="5" max="5" width="9.00390625" style="13" customWidth="1"/>
    <col min="6" max="6" width="9.00390625" style="8" customWidth="1"/>
    <col min="7" max="7" width="9.00390625" style="13" customWidth="1"/>
    <col min="8" max="10" width="9.00390625" style="8" customWidth="1"/>
    <col min="11" max="11" width="9.00390625" style="13" customWidth="1"/>
    <col min="12" max="13" width="9.00390625" style="8" customWidth="1"/>
    <col min="14" max="14" width="9.00390625" style="10" customWidth="1"/>
    <col min="15" max="15" width="9.00390625" style="8" customWidth="1"/>
    <col min="16" max="16" width="9.00390625" style="10" customWidth="1"/>
    <col min="17" max="29" width="9.00390625" style="71" customWidth="1"/>
    <col min="30" max="16384" width="9.00390625" style="3" customWidth="1"/>
  </cols>
  <sheetData>
    <row r="1" spans="1:29" ht="19.5" customHeight="1">
      <c r="A1" s="1" t="s">
        <v>2</v>
      </c>
      <c r="B1" s="4"/>
      <c r="C1" s="5"/>
      <c r="D1" s="6"/>
      <c r="E1" s="7"/>
      <c r="F1" s="6"/>
      <c r="G1" s="7"/>
      <c r="H1" s="6"/>
      <c r="K1" s="9"/>
      <c r="P1" s="9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" ht="6.75" customHeight="1" thickBot="1">
      <c r="A2" s="14"/>
      <c r="C2" s="12"/>
    </row>
    <row r="3" spans="4:16" ht="13.5" thickBot="1">
      <c r="D3" s="188">
        <v>2013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4:16" ht="13.5" thickBot="1">
      <c r="D4" s="95" t="s">
        <v>3</v>
      </c>
      <c r="E4" s="95" t="s">
        <v>4</v>
      </c>
      <c r="F4" s="95" t="s">
        <v>5</v>
      </c>
      <c r="G4" s="95" t="s">
        <v>6</v>
      </c>
      <c r="H4" s="95" t="s">
        <v>7</v>
      </c>
      <c r="I4" s="95" t="s">
        <v>8</v>
      </c>
      <c r="J4" s="95" t="s">
        <v>9</v>
      </c>
      <c r="K4" s="95" t="s">
        <v>10</v>
      </c>
      <c r="L4" s="95" t="s">
        <v>11</v>
      </c>
      <c r="M4" s="95" t="s">
        <v>12</v>
      </c>
      <c r="N4" s="95" t="s">
        <v>13</v>
      </c>
      <c r="O4" s="95" t="s">
        <v>14</v>
      </c>
      <c r="P4" s="95" t="s">
        <v>72</v>
      </c>
    </row>
    <row r="5" spans="1:18" s="16" customFormat="1" ht="12">
      <c r="A5" s="200" t="s">
        <v>16</v>
      </c>
      <c r="B5" s="191" t="s">
        <v>17</v>
      </c>
      <c r="C5" s="31" t="s">
        <v>18</v>
      </c>
      <c r="D5" s="27">
        <v>143</v>
      </c>
      <c r="E5" s="27">
        <v>147</v>
      </c>
      <c r="F5" s="27">
        <v>167</v>
      </c>
      <c r="G5" s="27">
        <v>171</v>
      </c>
      <c r="H5" s="27">
        <v>159</v>
      </c>
      <c r="I5" s="27">
        <v>149</v>
      </c>
      <c r="J5" s="27">
        <v>167</v>
      </c>
      <c r="K5" s="27">
        <v>160</v>
      </c>
      <c r="L5" s="27">
        <v>156</v>
      </c>
      <c r="M5" s="32">
        <v>158</v>
      </c>
      <c r="N5" s="32">
        <v>179</v>
      </c>
      <c r="O5" s="32">
        <v>145</v>
      </c>
      <c r="P5" s="33">
        <f>SUM(D5:O5)</f>
        <v>1901</v>
      </c>
      <c r="R5" s="17"/>
    </row>
    <row r="6" spans="1:18" s="18" customFormat="1" ht="11.25">
      <c r="A6" s="201"/>
      <c r="B6" s="192"/>
      <c r="C6" s="34" t="s">
        <v>19</v>
      </c>
      <c r="D6" s="35">
        <v>22702</v>
      </c>
      <c r="E6" s="36">
        <v>22728</v>
      </c>
      <c r="F6" s="35">
        <v>26138</v>
      </c>
      <c r="G6" s="37">
        <v>26311</v>
      </c>
      <c r="H6" s="37">
        <v>25665</v>
      </c>
      <c r="I6" s="35">
        <v>23579</v>
      </c>
      <c r="J6" s="35">
        <v>25830</v>
      </c>
      <c r="K6" s="38">
        <v>25638</v>
      </c>
      <c r="L6" s="35">
        <v>23756</v>
      </c>
      <c r="M6" s="35">
        <v>25104</v>
      </c>
      <c r="N6" s="35">
        <v>27445</v>
      </c>
      <c r="O6" s="35">
        <v>23525</v>
      </c>
      <c r="P6" s="39">
        <f aca="true" t="shared" si="0" ref="P6:P16">SUM(D6:O6)</f>
        <v>298421</v>
      </c>
      <c r="R6" s="19"/>
    </row>
    <row r="7" spans="1:18" s="18" customFormat="1" ht="11.25">
      <c r="A7" s="201"/>
      <c r="B7" s="192"/>
      <c r="C7" s="34" t="s">
        <v>20</v>
      </c>
      <c r="D7" s="35">
        <v>492171</v>
      </c>
      <c r="E7" s="36">
        <v>537980</v>
      </c>
      <c r="F7" s="35">
        <v>627200</v>
      </c>
      <c r="G7" s="37">
        <v>647083</v>
      </c>
      <c r="H7" s="37">
        <v>577644</v>
      </c>
      <c r="I7" s="35">
        <v>587342</v>
      </c>
      <c r="J7" s="35">
        <v>619472</v>
      </c>
      <c r="K7" s="38">
        <v>571885</v>
      </c>
      <c r="L7" s="35">
        <v>559309</v>
      </c>
      <c r="M7" s="35">
        <v>543292</v>
      </c>
      <c r="N7" s="35">
        <v>591976</v>
      </c>
      <c r="O7" s="35">
        <v>684725</v>
      </c>
      <c r="P7" s="39">
        <f t="shared" si="0"/>
        <v>7040079</v>
      </c>
      <c r="R7" s="19"/>
    </row>
    <row r="8" spans="1:18" s="18" customFormat="1" ht="12" thickBot="1">
      <c r="A8" s="201"/>
      <c r="B8" s="192"/>
      <c r="C8" s="40" t="s">
        <v>21</v>
      </c>
      <c r="D8" s="29">
        <v>54116</v>
      </c>
      <c r="E8" s="41">
        <v>71507</v>
      </c>
      <c r="F8" s="29">
        <v>79561</v>
      </c>
      <c r="G8" s="42">
        <v>95066</v>
      </c>
      <c r="H8" s="42">
        <v>108448</v>
      </c>
      <c r="I8" s="29">
        <v>112735</v>
      </c>
      <c r="J8" s="29">
        <v>106311</v>
      </c>
      <c r="K8" s="43">
        <v>73449</v>
      </c>
      <c r="L8" s="29">
        <v>105314</v>
      </c>
      <c r="M8" s="29">
        <v>80870</v>
      </c>
      <c r="N8" s="29">
        <v>78357</v>
      </c>
      <c r="O8" s="29">
        <v>67722</v>
      </c>
      <c r="P8" s="44">
        <f t="shared" si="0"/>
        <v>1033456</v>
      </c>
      <c r="R8" s="19"/>
    </row>
    <row r="9" spans="1:18" s="18" customFormat="1" ht="11.25">
      <c r="A9" s="201"/>
      <c r="B9" s="192"/>
      <c r="C9" s="31" t="s">
        <v>22</v>
      </c>
      <c r="D9" s="27">
        <v>0</v>
      </c>
      <c r="E9" s="32">
        <v>0</v>
      </c>
      <c r="F9" s="27">
        <v>0</v>
      </c>
      <c r="G9" s="45">
        <v>0</v>
      </c>
      <c r="H9" s="45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33">
        <f t="shared" si="0"/>
        <v>0</v>
      </c>
      <c r="R9" s="19"/>
    </row>
    <row r="10" spans="1:18" s="18" customFormat="1" ht="11.25">
      <c r="A10" s="201"/>
      <c r="B10" s="192"/>
      <c r="C10" s="34" t="s">
        <v>19</v>
      </c>
      <c r="D10" s="35">
        <v>0</v>
      </c>
      <c r="E10" s="36">
        <v>0</v>
      </c>
      <c r="F10" s="35">
        <v>0</v>
      </c>
      <c r="G10" s="37">
        <v>0</v>
      </c>
      <c r="H10" s="37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9">
        <f t="shared" si="0"/>
        <v>0</v>
      </c>
      <c r="R10" s="19"/>
    </row>
    <row r="11" spans="1:18" s="18" customFormat="1" ht="11.25">
      <c r="A11" s="201"/>
      <c r="B11" s="192"/>
      <c r="C11" s="34" t="s">
        <v>20</v>
      </c>
      <c r="D11" s="35">
        <v>0</v>
      </c>
      <c r="E11" s="36">
        <v>0</v>
      </c>
      <c r="F11" s="35">
        <v>0</v>
      </c>
      <c r="G11" s="37">
        <v>0</v>
      </c>
      <c r="H11" s="37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9">
        <f t="shared" si="0"/>
        <v>0</v>
      </c>
      <c r="R11" s="19"/>
    </row>
    <row r="12" spans="1:18" s="18" customFormat="1" ht="12" thickBot="1">
      <c r="A12" s="201"/>
      <c r="B12" s="192"/>
      <c r="C12" s="40" t="s">
        <v>21</v>
      </c>
      <c r="D12" s="29">
        <v>0</v>
      </c>
      <c r="E12" s="41">
        <v>0</v>
      </c>
      <c r="F12" s="29">
        <v>0</v>
      </c>
      <c r="G12" s="42">
        <v>0</v>
      </c>
      <c r="H12" s="42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44">
        <f t="shared" si="0"/>
        <v>0</v>
      </c>
      <c r="R12" s="19"/>
    </row>
    <row r="13" spans="1:18" s="18" customFormat="1" ht="11.25">
      <c r="A13" s="201"/>
      <c r="B13" s="192"/>
      <c r="C13" s="31" t="s">
        <v>23</v>
      </c>
      <c r="D13" s="27">
        <v>21</v>
      </c>
      <c r="E13" s="32">
        <v>20</v>
      </c>
      <c r="F13" s="27">
        <v>19</v>
      </c>
      <c r="G13" s="45">
        <v>18</v>
      </c>
      <c r="H13" s="45">
        <v>17</v>
      </c>
      <c r="I13" s="27">
        <v>22</v>
      </c>
      <c r="J13" s="27">
        <v>15</v>
      </c>
      <c r="K13" s="46">
        <v>16</v>
      </c>
      <c r="L13" s="27">
        <v>17</v>
      </c>
      <c r="M13" s="27">
        <v>12</v>
      </c>
      <c r="N13" s="27">
        <v>14</v>
      </c>
      <c r="O13" s="27">
        <v>17</v>
      </c>
      <c r="P13" s="33">
        <f t="shared" si="0"/>
        <v>208</v>
      </c>
      <c r="R13" s="19"/>
    </row>
    <row r="14" spans="1:18" s="18" customFormat="1" ht="11.25">
      <c r="A14" s="201"/>
      <c r="B14" s="192"/>
      <c r="C14" s="34" t="s">
        <v>19</v>
      </c>
      <c r="D14" s="35">
        <v>3110</v>
      </c>
      <c r="E14" s="36">
        <v>3046</v>
      </c>
      <c r="F14" s="35">
        <v>3073</v>
      </c>
      <c r="G14" s="35">
        <v>2749</v>
      </c>
      <c r="H14" s="37">
        <v>2753</v>
      </c>
      <c r="I14" s="35">
        <v>3326</v>
      </c>
      <c r="J14" s="35">
        <v>2286</v>
      </c>
      <c r="K14" s="38">
        <v>2498</v>
      </c>
      <c r="L14" s="35">
        <v>2608</v>
      </c>
      <c r="M14" s="35">
        <v>1967</v>
      </c>
      <c r="N14" s="35">
        <v>2144</v>
      </c>
      <c r="O14" s="35">
        <v>2719</v>
      </c>
      <c r="P14" s="39">
        <f t="shared" si="0"/>
        <v>32279</v>
      </c>
      <c r="R14" s="19"/>
    </row>
    <row r="15" spans="1:18" s="18" customFormat="1" ht="11.25">
      <c r="A15" s="201"/>
      <c r="B15" s="192"/>
      <c r="C15" s="34" t="s">
        <v>20</v>
      </c>
      <c r="D15" s="35">
        <v>6300</v>
      </c>
      <c r="E15" s="36">
        <v>21888</v>
      </c>
      <c r="F15" s="35">
        <v>8499</v>
      </c>
      <c r="G15" s="37">
        <v>16595</v>
      </c>
      <c r="H15" s="37">
        <v>520</v>
      </c>
      <c r="I15" s="35">
        <v>25048</v>
      </c>
      <c r="J15" s="35">
        <v>12440</v>
      </c>
      <c r="K15" s="38">
        <v>17135</v>
      </c>
      <c r="L15" s="35">
        <v>21772</v>
      </c>
      <c r="M15" s="35">
        <v>14659</v>
      </c>
      <c r="N15" s="35">
        <v>13998</v>
      </c>
      <c r="O15" s="35">
        <v>14310</v>
      </c>
      <c r="P15" s="39">
        <f t="shared" si="0"/>
        <v>173164</v>
      </c>
      <c r="R15" s="19"/>
    </row>
    <row r="16" spans="1:18" s="18" customFormat="1" ht="12" thickBot="1">
      <c r="A16" s="201"/>
      <c r="B16" s="192"/>
      <c r="C16" s="40" t="s">
        <v>21</v>
      </c>
      <c r="D16" s="29">
        <v>0</v>
      </c>
      <c r="E16" s="41">
        <v>0</v>
      </c>
      <c r="F16" s="29">
        <v>0</v>
      </c>
      <c r="G16" s="42">
        <v>0</v>
      </c>
      <c r="H16" s="42">
        <v>0</v>
      </c>
      <c r="I16" s="29">
        <v>0</v>
      </c>
      <c r="J16" s="29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4">
        <f t="shared" si="0"/>
        <v>0</v>
      </c>
      <c r="R16" s="19"/>
    </row>
    <row r="17" spans="1:18" s="76" customFormat="1" ht="10.5">
      <c r="A17" s="201"/>
      <c r="B17" s="192"/>
      <c r="C17" s="75" t="s">
        <v>24</v>
      </c>
      <c r="D17" s="28">
        <f>D5+D9+D13</f>
        <v>164</v>
      </c>
      <c r="E17" s="28">
        <f aca="true" t="shared" si="1" ref="E17:O17">E5+E9+E13</f>
        <v>167</v>
      </c>
      <c r="F17" s="28">
        <f t="shared" si="1"/>
        <v>186</v>
      </c>
      <c r="G17" s="28">
        <f t="shared" si="1"/>
        <v>189</v>
      </c>
      <c r="H17" s="28">
        <f t="shared" si="1"/>
        <v>176</v>
      </c>
      <c r="I17" s="28">
        <f t="shared" si="1"/>
        <v>171</v>
      </c>
      <c r="J17" s="28">
        <f t="shared" si="1"/>
        <v>182</v>
      </c>
      <c r="K17" s="28">
        <f t="shared" si="1"/>
        <v>176</v>
      </c>
      <c r="L17" s="28">
        <f t="shared" si="1"/>
        <v>173</v>
      </c>
      <c r="M17" s="28">
        <f t="shared" si="1"/>
        <v>170</v>
      </c>
      <c r="N17" s="28">
        <f t="shared" si="1"/>
        <v>193</v>
      </c>
      <c r="O17" s="28">
        <f t="shared" si="1"/>
        <v>162</v>
      </c>
      <c r="P17" s="28">
        <f>SUM(D17:O17)</f>
        <v>2109</v>
      </c>
      <c r="R17" s="77"/>
    </row>
    <row r="18" spans="1:18" s="76" customFormat="1" ht="10.5">
      <c r="A18" s="201"/>
      <c r="B18" s="192"/>
      <c r="C18" s="78" t="s">
        <v>25</v>
      </c>
      <c r="D18" s="70">
        <f aca="true" t="shared" si="2" ref="D18:O20">D6+D10+D14</f>
        <v>25812</v>
      </c>
      <c r="E18" s="70">
        <f t="shared" si="2"/>
        <v>25774</v>
      </c>
      <c r="F18" s="70">
        <f t="shared" si="2"/>
        <v>29211</v>
      </c>
      <c r="G18" s="70">
        <f t="shared" si="2"/>
        <v>29060</v>
      </c>
      <c r="H18" s="70">
        <f t="shared" si="2"/>
        <v>28418</v>
      </c>
      <c r="I18" s="70">
        <f t="shared" si="2"/>
        <v>26905</v>
      </c>
      <c r="J18" s="70">
        <f t="shared" si="2"/>
        <v>28116</v>
      </c>
      <c r="K18" s="70">
        <f t="shared" si="2"/>
        <v>28136</v>
      </c>
      <c r="L18" s="70">
        <f t="shared" si="2"/>
        <v>26364</v>
      </c>
      <c r="M18" s="70">
        <f t="shared" si="2"/>
        <v>27071</v>
      </c>
      <c r="N18" s="70">
        <f t="shared" si="2"/>
        <v>29589</v>
      </c>
      <c r="O18" s="70">
        <f t="shared" si="2"/>
        <v>26244</v>
      </c>
      <c r="P18" s="70">
        <f>SUM(D18:O18)</f>
        <v>330700</v>
      </c>
      <c r="R18" s="77"/>
    </row>
    <row r="19" spans="1:18" s="76" customFormat="1" ht="21">
      <c r="A19" s="201"/>
      <c r="B19" s="192"/>
      <c r="C19" s="78" t="s">
        <v>26</v>
      </c>
      <c r="D19" s="70">
        <f t="shared" si="2"/>
        <v>498471</v>
      </c>
      <c r="E19" s="70">
        <f t="shared" si="2"/>
        <v>559868</v>
      </c>
      <c r="F19" s="70">
        <f t="shared" si="2"/>
        <v>635699</v>
      </c>
      <c r="G19" s="70">
        <f t="shared" si="2"/>
        <v>663678</v>
      </c>
      <c r="H19" s="70">
        <f t="shared" si="2"/>
        <v>578164</v>
      </c>
      <c r="I19" s="70">
        <f t="shared" si="2"/>
        <v>612390</v>
      </c>
      <c r="J19" s="70">
        <f t="shared" si="2"/>
        <v>631912</v>
      </c>
      <c r="K19" s="70">
        <f t="shared" si="2"/>
        <v>589020</v>
      </c>
      <c r="L19" s="70">
        <f t="shared" si="2"/>
        <v>581081</v>
      </c>
      <c r="M19" s="70">
        <f t="shared" si="2"/>
        <v>557951</v>
      </c>
      <c r="N19" s="70">
        <f t="shared" si="2"/>
        <v>605974</v>
      </c>
      <c r="O19" s="70">
        <f t="shared" si="2"/>
        <v>699035</v>
      </c>
      <c r="P19" s="70">
        <f>SUM(D19:O19)</f>
        <v>7213243</v>
      </c>
      <c r="R19" s="77"/>
    </row>
    <row r="20" spans="1:18" s="76" customFormat="1" ht="11.25" thickBot="1">
      <c r="A20" s="201"/>
      <c r="B20" s="192"/>
      <c r="C20" s="79" t="s">
        <v>27</v>
      </c>
      <c r="D20" s="30">
        <f t="shared" si="2"/>
        <v>54116</v>
      </c>
      <c r="E20" s="30">
        <f t="shared" si="2"/>
        <v>71507</v>
      </c>
      <c r="F20" s="30">
        <f t="shared" si="2"/>
        <v>79561</v>
      </c>
      <c r="G20" s="30">
        <f t="shared" si="2"/>
        <v>95066</v>
      </c>
      <c r="H20" s="30">
        <f t="shared" si="2"/>
        <v>108448</v>
      </c>
      <c r="I20" s="30">
        <f t="shared" si="2"/>
        <v>112735</v>
      </c>
      <c r="J20" s="30">
        <f t="shared" si="2"/>
        <v>106311</v>
      </c>
      <c r="K20" s="30">
        <f t="shared" si="2"/>
        <v>73449</v>
      </c>
      <c r="L20" s="30">
        <f t="shared" si="2"/>
        <v>105314</v>
      </c>
      <c r="M20" s="30">
        <f t="shared" si="2"/>
        <v>80870</v>
      </c>
      <c r="N20" s="30">
        <f t="shared" si="2"/>
        <v>78357</v>
      </c>
      <c r="O20" s="30">
        <f t="shared" si="2"/>
        <v>67722</v>
      </c>
      <c r="P20" s="30">
        <f>SUM(D20:O20)</f>
        <v>1033456</v>
      </c>
      <c r="R20" s="77"/>
    </row>
    <row r="21" spans="1:18" s="76" customFormat="1" ht="11.25" thickBot="1">
      <c r="A21" s="201"/>
      <c r="B21" s="193"/>
      <c r="C21" s="47" t="s">
        <v>52</v>
      </c>
      <c r="D21" s="80">
        <v>5339</v>
      </c>
      <c r="E21" s="80">
        <v>8356</v>
      </c>
      <c r="F21" s="80">
        <v>7932</v>
      </c>
      <c r="G21" s="80">
        <v>9143</v>
      </c>
      <c r="H21" s="80">
        <v>9107</v>
      </c>
      <c r="I21" s="80">
        <v>8506</v>
      </c>
      <c r="J21" s="80">
        <v>10657</v>
      </c>
      <c r="K21" s="80">
        <v>7277</v>
      </c>
      <c r="L21" s="80">
        <v>7184</v>
      </c>
      <c r="M21" s="80">
        <v>8208</v>
      </c>
      <c r="N21" s="80">
        <v>7036</v>
      </c>
      <c r="O21" s="80">
        <v>6302</v>
      </c>
      <c r="P21" s="48">
        <f aca="true" t="shared" si="3" ref="P21:P65">SUM(D21:O21)</f>
        <v>95047</v>
      </c>
      <c r="R21" s="77"/>
    </row>
    <row r="22" spans="1:18" s="18" customFormat="1" ht="23.25" customHeight="1">
      <c r="A22" s="201"/>
      <c r="B22" s="180" t="s">
        <v>53</v>
      </c>
      <c r="C22" s="34" t="s">
        <v>29</v>
      </c>
      <c r="D22" s="59">
        <v>24358</v>
      </c>
      <c r="E22" s="60">
        <v>27731</v>
      </c>
      <c r="F22" s="59">
        <v>23731</v>
      </c>
      <c r="G22" s="59">
        <v>43552</v>
      </c>
      <c r="H22" s="61">
        <v>22996</v>
      </c>
      <c r="I22" s="59">
        <v>20965</v>
      </c>
      <c r="J22" s="59">
        <v>8642</v>
      </c>
      <c r="K22" s="62">
        <v>32679</v>
      </c>
      <c r="L22" s="59">
        <v>15603</v>
      </c>
      <c r="M22" s="59">
        <v>24266</v>
      </c>
      <c r="N22" s="59">
        <v>22297</v>
      </c>
      <c r="O22" s="59">
        <v>23390</v>
      </c>
      <c r="P22" s="63">
        <f t="shared" si="3"/>
        <v>290210</v>
      </c>
      <c r="R22" s="81"/>
    </row>
    <row r="23" spans="1:18" s="18" customFormat="1" ht="23.25" customHeight="1" thickBot="1">
      <c r="A23" s="201"/>
      <c r="B23" s="180"/>
      <c r="C23" s="40" t="s">
        <v>30</v>
      </c>
      <c r="D23" s="35">
        <v>0</v>
      </c>
      <c r="E23" s="36">
        <v>0</v>
      </c>
      <c r="F23" s="35">
        <v>5000</v>
      </c>
      <c r="G23" s="35">
        <v>0</v>
      </c>
      <c r="H23" s="37">
        <v>18000</v>
      </c>
      <c r="I23" s="35">
        <v>9000</v>
      </c>
      <c r="J23" s="35">
        <v>33000</v>
      </c>
      <c r="K23" s="38">
        <v>27200</v>
      </c>
      <c r="L23" s="35">
        <v>25500</v>
      </c>
      <c r="M23" s="35">
        <v>9000</v>
      </c>
      <c r="N23" s="35">
        <v>17000</v>
      </c>
      <c r="O23" s="35">
        <v>0</v>
      </c>
      <c r="P23" s="39">
        <f t="shared" si="3"/>
        <v>143700</v>
      </c>
      <c r="R23" s="19"/>
    </row>
    <row r="24" spans="1:18" s="18" customFormat="1" ht="11.25">
      <c r="A24" s="201"/>
      <c r="B24" s="189" t="s">
        <v>54</v>
      </c>
      <c r="C24" s="31" t="s">
        <v>31</v>
      </c>
      <c r="D24" s="27">
        <v>0</v>
      </c>
      <c r="E24" s="32">
        <v>0</v>
      </c>
      <c r="F24" s="27">
        <v>0</v>
      </c>
      <c r="G24" s="45">
        <v>163</v>
      </c>
      <c r="H24" s="45">
        <v>177</v>
      </c>
      <c r="I24" s="27">
        <v>340</v>
      </c>
      <c r="J24" s="27">
        <v>833</v>
      </c>
      <c r="K24" s="46">
        <v>625</v>
      </c>
      <c r="L24" s="27">
        <v>794</v>
      </c>
      <c r="M24" s="27">
        <v>0</v>
      </c>
      <c r="N24" s="27">
        <v>0</v>
      </c>
      <c r="O24" s="27">
        <v>0</v>
      </c>
      <c r="P24" s="33">
        <f t="shared" si="3"/>
        <v>2932</v>
      </c>
      <c r="R24" s="19"/>
    </row>
    <row r="25" spans="1:18" s="18" customFormat="1" ht="11.25">
      <c r="A25" s="201"/>
      <c r="B25" s="180"/>
      <c r="C25" s="58" t="s">
        <v>32</v>
      </c>
      <c r="D25" s="59">
        <v>0</v>
      </c>
      <c r="E25" s="60">
        <v>0</v>
      </c>
      <c r="F25" s="59">
        <v>0</v>
      </c>
      <c r="G25" s="61">
        <v>16</v>
      </c>
      <c r="H25" s="61">
        <v>0</v>
      </c>
      <c r="I25" s="59">
        <v>10</v>
      </c>
      <c r="J25" s="59">
        <v>128</v>
      </c>
      <c r="K25" s="62">
        <v>100</v>
      </c>
      <c r="L25" s="59">
        <v>53</v>
      </c>
      <c r="M25" s="59">
        <v>0</v>
      </c>
      <c r="N25" s="59">
        <v>0</v>
      </c>
      <c r="O25" s="59">
        <v>0</v>
      </c>
      <c r="P25" s="63">
        <f t="shared" si="3"/>
        <v>307</v>
      </c>
      <c r="R25" s="19"/>
    </row>
    <row r="26" spans="1:18" s="18" customFormat="1" ht="12" thickBot="1">
      <c r="A26" s="201"/>
      <c r="B26" s="180"/>
      <c r="C26" s="82" t="s">
        <v>33</v>
      </c>
      <c r="D26" s="83">
        <v>0</v>
      </c>
      <c r="E26" s="84">
        <v>0</v>
      </c>
      <c r="F26" s="83">
        <v>0</v>
      </c>
      <c r="G26" s="85">
        <v>0</v>
      </c>
      <c r="H26" s="85">
        <v>0</v>
      </c>
      <c r="I26" s="83">
        <v>0</v>
      </c>
      <c r="J26" s="83">
        <v>0</v>
      </c>
      <c r="K26" s="86">
        <v>0</v>
      </c>
      <c r="L26" s="83">
        <v>0</v>
      </c>
      <c r="M26" s="83">
        <v>0</v>
      </c>
      <c r="N26" s="83">
        <v>289</v>
      </c>
      <c r="O26" s="83">
        <v>0</v>
      </c>
      <c r="P26" s="87">
        <f t="shared" si="3"/>
        <v>289</v>
      </c>
      <c r="R26" s="19"/>
    </row>
    <row r="27" spans="1:18" s="90" customFormat="1" ht="11.25" thickBot="1">
      <c r="A27" s="201"/>
      <c r="B27" s="180"/>
      <c r="C27" s="88" t="s">
        <v>34</v>
      </c>
      <c r="D27" s="89">
        <f>SUM(D24:D26)</f>
        <v>0</v>
      </c>
      <c r="E27" s="89">
        <f aca="true" t="shared" si="4" ref="E27:P27">SUM(E24:E26)</f>
        <v>0</v>
      </c>
      <c r="F27" s="89">
        <f t="shared" si="4"/>
        <v>0</v>
      </c>
      <c r="G27" s="89">
        <f t="shared" si="4"/>
        <v>179</v>
      </c>
      <c r="H27" s="89">
        <f t="shared" si="4"/>
        <v>177</v>
      </c>
      <c r="I27" s="89">
        <f t="shared" si="4"/>
        <v>350</v>
      </c>
      <c r="J27" s="89">
        <f t="shared" si="4"/>
        <v>961</v>
      </c>
      <c r="K27" s="89">
        <f t="shared" si="4"/>
        <v>725</v>
      </c>
      <c r="L27" s="89">
        <f t="shared" si="4"/>
        <v>847</v>
      </c>
      <c r="M27" s="89">
        <f t="shared" si="4"/>
        <v>0</v>
      </c>
      <c r="N27" s="89">
        <f t="shared" si="4"/>
        <v>289</v>
      </c>
      <c r="O27" s="89">
        <f t="shared" si="4"/>
        <v>0</v>
      </c>
      <c r="P27" s="89">
        <f t="shared" si="4"/>
        <v>3528</v>
      </c>
      <c r="R27" s="91"/>
    </row>
    <row r="28" spans="1:18" s="18" customFormat="1" ht="11.25">
      <c r="A28" s="201"/>
      <c r="B28" s="180"/>
      <c r="C28" s="31" t="s">
        <v>35</v>
      </c>
      <c r="D28" s="27">
        <v>0</v>
      </c>
      <c r="E28" s="32">
        <v>0</v>
      </c>
      <c r="F28" s="27">
        <v>0</v>
      </c>
      <c r="G28" s="45">
        <v>281</v>
      </c>
      <c r="H28" s="45">
        <v>0</v>
      </c>
      <c r="I28" s="27">
        <v>201</v>
      </c>
      <c r="J28" s="27">
        <v>843</v>
      </c>
      <c r="K28" s="46">
        <v>673</v>
      </c>
      <c r="L28" s="27">
        <v>602</v>
      </c>
      <c r="M28" s="27">
        <v>0</v>
      </c>
      <c r="N28" s="27">
        <v>0</v>
      </c>
      <c r="O28" s="27">
        <v>0</v>
      </c>
      <c r="P28" s="33">
        <f>SUM(D28:O28)</f>
        <v>2600</v>
      </c>
      <c r="R28" s="19"/>
    </row>
    <row r="29" spans="1:18" s="18" customFormat="1" ht="11.25">
      <c r="A29" s="201"/>
      <c r="B29" s="180"/>
      <c r="C29" s="58" t="s">
        <v>36</v>
      </c>
      <c r="D29" s="59">
        <v>0</v>
      </c>
      <c r="E29" s="60">
        <v>0</v>
      </c>
      <c r="F29" s="59">
        <v>0</v>
      </c>
      <c r="G29" s="61">
        <v>24</v>
      </c>
      <c r="H29" s="61">
        <v>0</v>
      </c>
      <c r="I29" s="59">
        <v>28</v>
      </c>
      <c r="J29" s="59">
        <v>127</v>
      </c>
      <c r="K29" s="62">
        <v>83</v>
      </c>
      <c r="L29" s="59">
        <v>43</v>
      </c>
      <c r="M29" s="59">
        <v>0</v>
      </c>
      <c r="N29" s="59">
        <v>0</v>
      </c>
      <c r="O29" s="59">
        <v>0</v>
      </c>
      <c r="P29" s="63">
        <f>SUM(D29:O29)</f>
        <v>305</v>
      </c>
      <c r="R29" s="19"/>
    </row>
    <row r="30" spans="1:18" s="18" customFormat="1" ht="12" thickBot="1">
      <c r="A30" s="201"/>
      <c r="B30" s="180"/>
      <c r="C30" s="82" t="s">
        <v>37</v>
      </c>
      <c r="D30" s="83">
        <v>0</v>
      </c>
      <c r="E30" s="84">
        <v>0</v>
      </c>
      <c r="F30" s="83">
        <v>0</v>
      </c>
      <c r="G30" s="85">
        <v>0</v>
      </c>
      <c r="H30" s="85">
        <v>0</v>
      </c>
      <c r="I30" s="83">
        <v>0</v>
      </c>
      <c r="J30" s="83">
        <v>0</v>
      </c>
      <c r="K30" s="86">
        <v>0</v>
      </c>
      <c r="L30" s="83">
        <v>0</v>
      </c>
      <c r="M30" s="83">
        <v>0</v>
      </c>
      <c r="N30" s="83">
        <v>0</v>
      </c>
      <c r="O30" s="83">
        <v>0</v>
      </c>
      <c r="P30" s="87">
        <f>SUM(D30:O30)</f>
        <v>0</v>
      </c>
      <c r="R30" s="19"/>
    </row>
    <row r="31" spans="1:18" s="18" customFormat="1" ht="11.25" thickBot="1">
      <c r="A31" s="201"/>
      <c r="B31" s="180"/>
      <c r="C31" s="47" t="s">
        <v>38</v>
      </c>
      <c r="D31" s="26">
        <f>SUM(D28:D30)</f>
        <v>0</v>
      </c>
      <c r="E31" s="26">
        <f aca="true" t="shared" si="5" ref="E31:P31">SUM(E28:E30)</f>
        <v>0</v>
      </c>
      <c r="F31" s="26">
        <f t="shared" si="5"/>
        <v>0</v>
      </c>
      <c r="G31" s="26">
        <f t="shared" si="5"/>
        <v>305</v>
      </c>
      <c r="H31" s="26">
        <f t="shared" si="5"/>
        <v>0</v>
      </c>
      <c r="I31" s="26">
        <f t="shared" si="5"/>
        <v>229</v>
      </c>
      <c r="J31" s="26">
        <f t="shared" si="5"/>
        <v>970</v>
      </c>
      <c r="K31" s="26">
        <f t="shared" si="5"/>
        <v>756</v>
      </c>
      <c r="L31" s="26">
        <f t="shared" si="5"/>
        <v>645</v>
      </c>
      <c r="M31" s="26">
        <f t="shared" si="5"/>
        <v>0</v>
      </c>
      <c r="N31" s="26">
        <f t="shared" si="5"/>
        <v>0</v>
      </c>
      <c r="O31" s="26">
        <f t="shared" si="5"/>
        <v>0</v>
      </c>
      <c r="P31" s="26">
        <f t="shared" si="5"/>
        <v>2905</v>
      </c>
      <c r="R31" s="19"/>
    </row>
    <row r="32" spans="1:18" s="18" customFormat="1" ht="11.25">
      <c r="A32" s="201"/>
      <c r="B32" s="180"/>
      <c r="C32" s="82" t="s">
        <v>39</v>
      </c>
      <c r="D32" s="83">
        <v>0</v>
      </c>
      <c r="E32" s="84">
        <v>0</v>
      </c>
      <c r="F32" s="83">
        <v>0</v>
      </c>
      <c r="G32" s="85">
        <v>0</v>
      </c>
      <c r="H32" s="85">
        <v>0</v>
      </c>
      <c r="I32" s="83">
        <v>0</v>
      </c>
      <c r="J32" s="83">
        <v>0</v>
      </c>
      <c r="K32" s="86">
        <v>0</v>
      </c>
      <c r="L32" s="83">
        <v>0</v>
      </c>
      <c r="M32" s="83">
        <v>0</v>
      </c>
      <c r="N32" s="83">
        <v>0</v>
      </c>
      <c r="O32" s="83">
        <v>0</v>
      </c>
      <c r="P32" s="87">
        <f>SUM(D32:O32)</f>
        <v>0</v>
      </c>
      <c r="R32" s="19"/>
    </row>
    <row r="33" spans="1:18" s="18" customFormat="1" ht="12" thickBot="1">
      <c r="A33" s="201"/>
      <c r="B33" s="180"/>
      <c r="C33" s="64" t="s">
        <v>40</v>
      </c>
      <c r="D33" s="83">
        <v>0</v>
      </c>
      <c r="E33" s="84">
        <v>0</v>
      </c>
      <c r="F33" s="83">
        <v>0</v>
      </c>
      <c r="G33" s="85">
        <v>0</v>
      </c>
      <c r="H33" s="85">
        <v>0</v>
      </c>
      <c r="I33" s="83">
        <v>0</v>
      </c>
      <c r="J33" s="83">
        <v>0</v>
      </c>
      <c r="K33" s="86">
        <v>0</v>
      </c>
      <c r="L33" s="83">
        <v>0</v>
      </c>
      <c r="M33" s="83">
        <v>0</v>
      </c>
      <c r="N33" s="83">
        <v>0</v>
      </c>
      <c r="O33" s="83">
        <v>0</v>
      </c>
      <c r="P33" s="87">
        <f>SUM(D33:O33)</f>
        <v>0</v>
      </c>
      <c r="R33" s="19"/>
    </row>
    <row r="34" spans="1:18" s="90" customFormat="1" ht="21.75" thickBot="1">
      <c r="A34" s="201"/>
      <c r="B34" s="180"/>
      <c r="C34" s="88" t="s">
        <v>41</v>
      </c>
      <c r="D34" s="89">
        <f>SUM(D32:D33)</f>
        <v>0</v>
      </c>
      <c r="E34" s="89">
        <f aca="true" t="shared" si="6" ref="E34:P34">SUM(E32:E33)</f>
        <v>0</v>
      </c>
      <c r="F34" s="89">
        <f t="shared" si="6"/>
        <v>0</v>
      </c>
      <c r="G34" s="89">
        <f t="shared" si="6"/>
        <v>0</v>
      </c>
      <c r="H34" s="89">
        <f t="shared" si="6"/>
        <v>0</v>
      </c>
      <c r="I34" s="89">
        <f t="shared" si="6"/>
        <v>0</v>
      </c>
      <c r="J34" s="89">
        <f t="shared" si="6"/>
        <v>0</v>
      </c>
      <c r="K34" s="89">
        <f t="shared" si="6"/>
        <v>0</v>
      </c>
      <c r="L34" s="89">
        <f t="shared" si="6"/>
        <v>0</v>
      </c>
      <c r="M34" s="89">
        <f t="shared" si="6"/>
        <v>0</v>
      </c>
      <c r="N34" s="89">
        <f t="shared" si="6"/>
        <v>0</v>
      </c>
      <c r="O34" s="89">
        <f t="shared" si="6"/>
        <v>0</v>
      </c>
      <c r="P34" s="89">
        <f t="shared" si="6"/>
        <v>0</v>
      </c>
      <c r="R34" s="91"/>
    </row>
    <row r="35" spans="1:18" s="18" customFormat="1" ht="11.25">
      <c r="A35" s="201"/>
      <c r="B35" s="180"/>
      <c r="C35" s="34" t="s">
        <v>42</v>
      </c>
      <c r="D35" s="59">
        <v>0</v>
      </c>
      <c r="E35" s="60">
        <v>0</v>
      </c>
      <c r="F35" s="59">
        <v>0</v>
      </c>
      <c r="G35" s="61">
        <v>0</v>
      </c>
      <c r="H35" s="61">
        <v>0</v>
      </c>
      <c r="I35" s="59">
        <v>0</v>
      </c>
      <c r="J35" s="59">
        <v>0</v>
      </c>
      <c r="K35" s="62">
        <v>0</v>
      </c>
      <c r="L35" s="59">
        <v>0</v>
      </c>
      <c r="M35" s="59">
        <v>0</v>
      </c>
      <c r="N35" s="59"/>
      <c r="O35" s="59"/>
      <c r="P35" s="63">
        <f t="shared" si="3"/>
        <v>0</v>
      </c>
      <c r="R35" s="19"/>
    </row>
    <row r="36" spans="1:18" s="18" customFormat="1" ht="12" thickBot="1">
      <c r="A36" s="201"/>
      <c r="B36" s="180"/>
      <c r="C36" s="40" t="s">
        <v>43</v>
      </c>
      <c r="D36" s="59">
        <v>0</v>
      </c>
      <c r="E36" s="60">
        <v>0</v>
      </c>
      <c r="F36" s="59">
        <v>0</v>
      </c>
      <c r="G36" s="61">
        <v>0</v>
      </c>
      <c r="H36" s="61">
        <v>0</v>
      </c>
      <c r="I36" s="59">
        <v>0</v>
      </c>
      <c r="J36" s="59">
        <v>0</v>
      </c>
      <c r="K36" s="62">
        <v>0</v>
      </c>
      <c r="L36" s="59">
        <v>0</v>
      </c>
      <c r="M36" s="59">
        <v>0</v>
      </c>
      <c r="N36" s="59"/>
      <c r="O36" s="59"/>
      <c r="P36" s="63">
        <f t="shared" si="3"/>
        <v>0</v>
      </c>
      <c r="R36" s="19"/>
    </row>
    <row r="37" spans="1:18" s="18" customFormat="1" ht="21.75" thickBot="1">
      <c r="A37" s="201"/>
      <c r="B37" s="180"/>
      <c r="C37" s="47" t="s">
        <v>44</v>
      </c>
      <c r="D37" s="26">
        <f>SUM(D35:D36)</f>
        <v>0</v>
      </c>
      <c r="E37" s="26">
        <f aca="true" t="shared" si="7" ref="E37:P37">SUM(E35:E36)</f>
        <v>0</v>
      </c>
      <c r="F37" s="26">
        <f t="shared" si="7"/>
        <v>0</v>
      </c>
      <c r="G37" s="26">
        <f t="shared" si="7"/>
        <v>0</v>
      </c>
      <c r="H37" s="26">
        <f t="shared" si="7"/>
        <v>0</v>
      </c>
      <c r="I37" s="26">
        <f t="shared" si="7"/>
        <v>0</v>
      </c>
      <c r="J37" s="26">
        <f t="shared" si="7"/>
        <v>0</v>
      </c>
      <c r="K37" s="26">
        <f t="shared" si="7"/>
        <v>0</v>
      </c>
      <c r="L37" s="26">
        <f t="shared" si="7"/>
        <v>0</v>
      </c>
      <c r="M37" s="26">
        <f t="shared" si="7"/>
        <v>0</v>
      </c>
      <c r="N37" s="26">
        <f t="shared" si="7"/>
        <v>0</v>
      </c>
      <c r="O37" s="26">
        <f t="shared" si="7"/>
        <v>0</v>
      </c>
      <c r="P37" s="26">
        <f t="shared" si="7"/>
        <v>0</v>
      </c>
      <c r="R37" s="19"/>
    </row>
    <row r="38" spans="1:18" s="18" customFormat="1" ht="11.25" thickBot="1">
      <c r="A38" s="201"/>
      <c r="B38" s="180"/>
      <c r="C38" s="47" t="s">
        <v>45</v>
      </c>
      <c r="D38" s="92">
        <f>D27+D34</f>
        <v>0</v>
      </c>
      <c r="E38" s="92">
        <f aca="true" t="shared" si="8" ref="E38:P38">E27+E34</f>
        <v>0</v>
      </c>
      <c r="F38" s="92">
        <f t="shared" si="8"/>
        <v>0</v>
      </c>
      <c r="G38" s="92">
        <f t="shared" si="8"/>
        <v>179</v>
      </c>
      <c r="H38" s="92">
        <f t="shared" si="8"/>
        <v>177</v>
      </c>
      <c r="I38" s="92">
        <f t="shared" si="8"/>
        <v>350</v>
      </c>
      <c r="J38" s="92">
        <f t="shared" si="8"/>
        <v>961</v>
      </c>
      <c r="K38" s="92">
        <f t="shared" si="8"/>
        <v>725</v>
      </c>
      <c r="L38" s="92">
        <f t="shared" si="8"/>
        <v>847</v>
      </c>
      <c r="M38" s="92">
        <f t="shared" si="8"/>
        <v>0</v>
      </c>
      <c r="N38" s="92">
        <f t="shared" si="8"/>
        <v>289</v>
      </c>
      <c r="O38" s="92">
        <f t="shared" si="8"/>
        <v>0</v>
      </c>
      <c r="P38" s="92">
        <f t="shared" si="8"/>
        <v>3528</v>
      </c>
      <c r="R38" s="19"/>
    </row>
    <row r="39" spans="1:18" s="18" customFormat="1" ht="11.25" thickBot="1">
      <c r="A39" s="201"/>
      <c r="B39" s="180"/>
      <c r="C39" s="47" t="s">
        <v>46</v>
      </c>
      <c r="D39" s="26">
        <f>D31+D37</f>
        <v>0</v>
      </c>
      <c r="E39" s="26">
        <f aca="true" t="shared" si="9" ref="E39:P39">E31+E37</f>
        <v>0</v>
      </c>
      <c r="F39" s="26">
        <f t="shared" si="9"/>
        <v>0</v>
      </c>
      <c r="G39" s="26">
        <f t="shared" si="9"/>
        <v>305</v>
      </c>
      <c r="H39" s="26">
        <f t="shared" si="9"/>
        <v>0</v>
      </c>
      <c r="I39" s="26">
        <f t="shared" si="9"/>
        <v>229</v>
      </c>
      <c r="J39" s="26">
        <f t="shared" si="9"/>
        <v>970</v>
      </c>
      <c r="K39" s="26">
        <f t="shared" si="9"/>
        <v>756</v>
      </c>
      <c r="L39" s="26">
        <f t="shared" si="9"/>
        <v>645</v>
      </c>
      <c r="M39" s="26">
        <f t="shared" si="9"/>
        <v>0</v>
      </c>
      <c r="N39" s="26">
        <f t="shared" si="9"/>
        <v>0</v>
      </c>
      <c r="O39" s="26">
        <f t="shared" si="9"/>
        <v>0</v>
      </c>
      <c r="P39" s="26">
        <f t="shared" si="9"/>
        <v>2905</v>
      </c>
      <c r="R39" s="19"/>
    </row>
    <row r="40" spans="1:16" ht="12.75">
      <c r="A40" s="194" t="s">
        <v>55</v>
      </c>
      <c r="B40" s="195"/>
      <c r="C40" s="31" t="s">
        <v>47</v>
      </c>
      <c r="D40" s="27">
        <v>0</v>
      </c>
      <c r="E40" s="32">
        <v>0</v>
      </c>
      <c r="F40" s="27">
        <v>7</v>
      </c>
      <c r="G40" s="32">
        <v>8</v>
      </c>
      <c r="H40" s="32">
        <v>0</v>
      </c>
      <c r="I40" s="27">
        <v>0</v>
      </c>
      <c r="J40" s="27">
        <v>55</v>
      </c>
      <c r="K40" s="46">
        <v>0</v>
      </c>
      <c r="L40" s="27">
        <v>0</v>
      </c>
      <c r="M40" s="27">
        <v>0</v>
      </c>
      <c r="N40" s="27">
        <v>0</v>
      </c>
      <c r="O40" s="27">
        <v>14</v>
      </c>
      <c r="P40" s="33">
        <f t="shared" si="3"/>
        <v>84</v>
      </c>
    </row>
    <row r="41" spans="1:16" ht="13.5" thickBot="1">
      <c r="A41" s="196"/>
      <c r="B41" s="197"/>
      <c r="C41" s="40" t="s">
        <v>48</v>
      </c>
      <c r="D41" s="29">
        <v>6</v>
      </c>
      <c r="E41" s="41">
        <v>78</v>
      </c>
      <c r="F41" s="29">
        <v>18</v>
      </c>
      <c r="G41" s="41">
        <v>1</v>
      </c>
      <c r="H41" s="41">
        <v>124</v>
      </c>
      <c r="I41" s="29">
        <v>4</v>
      </c>
      <c r="J41" s="29">
        <v>52</v>
      </c>
      <c r="K41" s="43">
        <v>0</v>
      </c>
      <c r="L41" s="29">
        <v>0</v>
      </c>
      <c r="M41" s="29">
        <v>0</v>
      </c>
      <c r="N41" s="29">
        <v>0</v>
      </c>
      <c r="O41" s="29">
        <v>0</v>
      </c>
      <c r="P41" s="44">
        <f t="shared" si="3"/>
        <v>283</v>
      </c>
    </row>
    <row r="42" spans="1:16" ht="13.5" thickBot="1">
      <c r="A42" s="196"/>
      <c r="B42" s="197"/>
      <c r="C42" s="47" t="s">
        <v>49</v>
      </c>
      <c r="D42" s="26">
        <f aca="true" t="shared" si="10" ref="D42:K42">SUM(D40:D41)</f>
        <v>6</v>
      </c>
      <c r="E42" s="26">
        <f t="shared" si="10"/>
        <v>78</v>
      </c>
      <c r="F42" s="26">
        <f t="shared" si="10"/>
        <v>25</v>
      </c>
      <c r="G42" s="26">
        <f t="shared" si="10"/>
        <v>9</v>
      </c>
      <c r="H42" s="26">
        <f>SUM(H40:H41)</f>
        <v>124</v>
      </c>
      <c r="I42" s="26">
        <f t="shared" si="10"/>
        <v>4</v>
      </c>
      <c r="J42" s="26">
        <f t="shared" si="10"/>
        <v>107</v>
      </c>
      <c r="K42" s="26">
        <f t="shared" si="10"/>
        <v>0</v>
      </c>
      <c r="L42" s="26">
        <f>SUM(L40:L41)</f>
        <v>0</v>
      </c>
      <c r="M42" s="26">
        <f>SUM(M40:M41)</f>
        <v>0</v>
      </c>
      <c r="N42" s="26">
        <f>SUM(N40:N41)</f>
        <v>0</v>
      </c>
      <c r="O42" s="26">
        <f>SUM(O40:O41)</f>
        <v>14</v>
      </c>
      <c r="P42" s="48">
        <f>SUM(D42:O42)</f>
        <v>367</v>
      </c>
    </row>
    <row r="43" spans="1:16" ht="13.5" thickBot="1">
      <c r="A43" s="196"/>
      <c r="B43" s="197"/>
      <c r="C43" s="49" t="s">
        <v>50</v>
      </c>
      <c r="D43" s="50">
        <v>134</v>
      </c>
      <c r="E43" s="51">
        <v>641</v>
      </c>
      <c r="F43" s="50">
        <v>699</v>
      </c>
      <c r="G43" s="51">
        <v>231</v>
      </c>
      <c r="H43" s="51">
        <v>618</v>
      </c>
      <c r="I43" s="50">
        <v>66</v>
      </c>
      <c r="J43" s="50">
        <v>109</v>
      </c>
      <c r="K43" s="52">
        <v>211</v>
      </c>
      <c r="L43" s="50">
        <v>0</v>
      </c>
      <c r="M43" s="50">
        <v>0</v>
      </c>
      <c r="N43" s="50">
        <v>0</v>
      </c>
      <c r="O43" s="50">
        <v>58</v>
      </c>
      <c r="P43" s="48">
        <f t="shared" si="3"/>
        <v>2767</v>
      </c>
    </row>
    <row r="44" spans="1:16" ht="13.5" thickBot="1">
      <c r="A44" s="198"/>
      <c r="B44" s="199"/>
      <c r="C44" s="47" t="s">
        <v>51</v>
      </c>
      <c r="D44" s="26">
        <f>D41+D43</f>
        <v>140</v>
      </c>
      <c r="E44" s="26">
        <f aca="true" t="shared" si="11" ref="E44:O44">E41+E43</f>
        <v>719</v>
      </c>
      <c r="F44" s="26">
        <f t="shared" si="11"/>
        <v>717</v>
      </c>
      <c r="G44" s="26">
        <f t="shared" si="11"/>
        <v>232</v>
      </c>
      <c r="H44" s="26">
        <f>H41+H43</f>
        <v>742</v>
      </c>
      <c r="I44" s="26">
        <f t="shared" si="11"/>
        <v>70</v>
      </c>
      <c r="J44" s="26">
        <f t="shared" si="11"/>
        <v>161</v>
      </c>
      <c r="K44" s="26">
        <f t="shared" si="11"/>
        <v>211</v>
      </c>
      <c r="L44" s="26">
        <f t="shared" si="11"/>
        <v>0</v>
      </c>
      <c r="M44" s="26">
        <f t="shared" si="11"/>
        <v>0</v>
      </c>
      <c r="N44" s="26">
        <f t="shared" si="11"/>
        <v>0</v>
      </c>
      <c r="O44" s="26">
        <f t="shared" si="11"/>
        <v>58</v>
      </c>
      <c r="P44" s="48">
        <f>SUM(D44:O44)</f>
        <v>3050</v>
      </c>
    </row>
    <row r="45" spans="1:16" ht="12.75">
      <c r="A45" s="181" t="s">
        <v>56</v>
      </c>
      <c r="B45" s="189" t="s">
        <v>18</v>
      </c>
      <c r="C45" s="65" t="s">
        <v>57</v>
      </c>
      <c r="D45" s="220"/>
      <c r="E45" s="221"/>
      <c r="F45" s="220"/>
      <c r="G45" s="32">
        <v>53</v>
      </c>
      <c r="H45" s="27">
        <v>45</v>
      </c>
      <c r="I45" s="27">
        <v>47</v>
      </c>
      <c r="J45" s="27">
        <v>48</v>
      </c>
      <c r="K45" s="32">
        <v>49</v>
      </c>
      <c r="L45" s="27">
        <v>43</v>
      </c>
      <c r="M45" s="27">
        <v>53</v>
      </c>
      <c r="N45" s="27">
        <v>46</v>
      </c>
      <c r="O45" s="27">
        <v>48</v>
      </c>
      <c r="P45" s="33">
        <f t="shared" si="3"/>
        <v>432</v>
      </c>
    </row>
    <row r="46" spans="1:16" ht="12.75">
      <c r="A46" s="187"/>
      <c r="B46" s="180"/>
      <c r="C46" s="66" t="s">
        <v>19</v>
      </c>
      <c r="D46" s="222"/>
      <c r="E46" s="223"/>
      <c r="F46" s="222"/>
      <c r="G46" s="36">
        <v>150892</v>
      </c>
      <c r="H46" s="35">
        <v>127048</v>
      </c>
      <c r="I46" s="35">
        <v>109323</v>
      </c>
      <c r="J46" s="35">
        <v>87341</v>
      </c>
      <c r="K46" s="36">
        <v>118836</v>
      </c>
      <c r="L46" s="35">
        <v>72535</v>
      </c>
      <c r="M46" s="35">
        <v>123365</v>
      </c>
      <c r="N46" s="35">
        <v>106020</v>
      </c>
      <c r="O46" s="35">
        <v>93746</v>
      </c>
      <c r="P46" s="39">
        <f t="shared" si="3"/>
        <v>989106</v>
      </c>
    </row>
    <row r="47" spans="1:16" ht="12.75">
      <c r="A47" s="187"/>
      <c r="B47" s="180"/>
      <c r="C47" s="66" t="s">
        <v>58</v>
      </c>
      <c r="D47" s="222"/>
      <c r="E47" s="223"/>
      <c r="F47" s="222"/>
      <c r="G47" s="36">
        <v>51</v>
      </c>
      <c r="H47" s="35">
        <v>49</v>
      </c>
      <c r="I47" s="35">
        <v>42</v>
      </c>
      <c r="J47" s="35">
        <v>50</v>
      </c>
      <c r="K47" s="36">
        <v>52</v>
      </c>
      <c r="L47" s="35">
        <v>45</v>
      </c>
      <c r="M47" s="35">
        <v>48</v>
      </c>
      <c r="N47" s="35">
        <v>50</v>
      </c>
      <c r="O47" s="35">
        <v>42</v>
      </c>
      <c r="P47" s="39">
        <f t="shared" si="3"/>
        <v>429</v>
      </c>
    </row>
    <row r="48" spans="1:16" ht="12.75">
      <c r="A48" s="187"/>
      <c r="B48" s="180"/>
      <c r="C48" s="66" t="s">
        <v>19</v>
      </c>
      <c r="D48" s="222"/>
      <c r="E48" s="223"/>
      <c r="F48" s="222"/>
      <c r="G48" s="36">
        <v>115901</v>
      </c>
      <c r="H48" s="35">
        <v>154217</v>
      </c>
      <c r="I48" s="35">
        <v>114041</v>
      </c>
      <c r="J48" s="35">
        <v>89565</v>
      </c>
      <c r="K48" s="36">
        <v>120446</v>
      </c>
      <c r="L48" s="35">
        <v>78382</v>
      </c>
      <c r="M48" s="35">
        <v>104230</v>
      </c>
      <c r="N48" s="35">
        <v>122926</v>
      </c>
      <c r="O48" s="35">
        <v>78538</v>
      </c>
      <c r="P48" s="39">
        <f t="shared" si="3"/>
        <v>978246</v>
      </c>
    </row>
    <row r="49" spans="1:16" ht="12.75">
      <c r="A49" s="187"/>
      <c r="B49" s="180"/>
      <c r="C49" s="66" t="s">
        <v>59</v>
      </c>
      <c r="D49" s="222"/>
      <c r="E49" s="223"/>
      <c r="F49" s="222"/>
      <c r="G49" s="36">
        <v>0</v>
      </c>
      <c r="H49" s="35">
        <v>6</v>
      </c>
      <c r="I49" s="35">
        <v>7</v>
      </c>
      <c r="J49" s="35">
        <v>5</v>
      </c>
      <c r="K49" s="36">
        <v>4</v>
      </c>
      <c r="L49" s="35">
        <v>1</v>
      </c>
      <c r="M49" s="35">
        <v>7</v>
      </c>
      <c r="N49" s="35">
        <v>5</v>
      </c>
      <c r="O49" s="35">
        <v>2</v>
      </c>
      <c r="P49" s="39">
        <f t="shared" si="3"/>
        <v>37</v>
      </c>
    </row>
    <row r="50" spans="1:16" ht="12.75">
      <c r="A50" s="187"/>
      <c r="B50" s="180"/>
      <c r="C50" s="66" t="s">
        <v>60</v>
      </c>
      <c r="D50" s="222"/>
      <c r="E50" s="223"/>
      <c r="F50" s="222"/>
      <c r="G50" s="36">
        <v>0</v>
      </c>
      <c r="H50" s="35">
        <v>6</v>
      </c>
      <c r="I50" s="35">
        <v>6</v>
      </c>
      <c r="J50" s="35">
        <v>7</v>
      </c>
      <c r="K50" s="36">
        <v>4</v>
      </c>
      <c r="L50" s="35">
        <v>4</v>
      </c>
      <c r="M50" s="35">
        <v>1</v>
      </c>
      <c r="N50" s="35">
        <v>2</v>
      </c>
      <c r="O50" s="35">
        <v>2</v>
      </c>
      <c r="P50" s="39">
        <f t="shared" si="3"/>
        <v>32</v>
      </c>
    </row>
    <row r="51" spans="1:16" ht="12.75">
      <c r="A51" s="187"/>
      <c r="B51" s="180"/>
      <c r="C51" s="66" t="s">
        <v>61</v>
      </c>
      <c r="D51" s="222"/>
      <c r="E51" s="223"/>
      <c r="F51" s="222"/>
      <c r="G51" s="36">
        <v>5</v>
      </c>
      <c r="H51" s="35">
        <v>6</v>
      </c>
      <c r="I51" s="35">
        <v>4</v>
      </c>
      <c r="J51" s="35">
        <v>5</v>
      </c>
      <c r="K51" s="36">
        <v>5</v>
      </c>
      <c r="L51" s="35">
        <v>5</v>
      </c>
      <c r="M51" s="35">
        <v>4</v>
      </c>
      <c r="N51" s="35">
        <v>5</v>
      </c>
      <c r="O51" s="35">
        <v>5</v>
      </c>
      <c r="P51" s="39">
        <f t="shared" si="3"/>
        <v>44</v>
      </c>
    </row>
    <row r="52" spans="1:16" ht="12.75">
      <c r="A52" s="187"/>
      <c r="B52" s="180"/>
      <c r="C52" s="66" t="s">
        <v>19</v>
      </c>
      <c r="D52" s="222"/>
      <c r="E52" s="223"/>
      <c r="F52" s="222"/>
      <c r="G52" s="36">
        <v>70894</v>
      </c>
      <c r="H52" s="35">
        <v>100212</v>
      </c>
      <c r="I52" s="35">
        <v>45593</v>
      </c>
      <c r="J52" s="35">
        <v>56172</v>
      </c>
      <c r="K52" s="36">
        <v>69969</v>
      </c>
      <c r="L52" s="35">
        <v>80543</v>
      </c>
      <c r="M52" s="35">
        <v>63540</v>
      </c>
      <c r="N52" s="35">
        <v>40779</v>
      </c>
      <c r="O52" s="35">
        <v>69894</v>
      </c>
      <c r="P52" s="39">
        <f t="shared" si="3"/>
        <v>597596</v>
      </c>
    </row>
    <row r="53" spans="1:16" ht="12.75">
      <c r="A53" s="187"/>
      <c r="B53" s="180"/>
      <c r="C53" s="66" t="s">
        <v>62</v>
      </c>
      <c r="D53" s="222"/>
      <c r="E53" s="223"/>
      <c r="F53" s="222"/>
      <c r="G53" s="36">
        <v>6</v>
      </c>
      <c r="H53" s="35">
        <v>5</v>
      </c>
      <c r="I53" s="35">
        <v>4</v>
      </c>
      <c r="J53" s="35">
        <v>5</v>
      </c>
      <c r="K53" s="36">
        <v>6</v>
      </c>
      <c r="L53" s="35">
        <v>5</v>
      </c>
      <c r="M53" s="35">
        <v>4</v>
      </c>
      <c r="N53" s="35">
        <v>5</v>
      </c>
      <c r="O53" s="35">
        <v>5</v>
      </c>
      <c r="P53" s="39">
        <f t="shared" si="3"/>
        <v>45</v>
      </c>
    </row>
    <row r="54" spans="1:16" ht="13.5" thickBot="1">
      <c r="A54" s="187"/>
      <c r="B54" s="190"/>
      <c r="C54" s="67" t="s">
        <v>19</v>
      </c>
      <c r="D54" s="219"/>
      <c r="E54" s="224"/>
      <c r="F54" s="219"/>
      <c r="G54" s="41">
        <v>71557</v>
      </c>
      <c r="H54" s="29">
        <v>78370</v>
      </c>
      <c r="I54" s="29">
        <v>64692</v>
      </c>
      <c r="J54" s="29">
        <v>48728</v>
      </c>
      <c r="K54" s="41">
        <v>80156</v>
      </c>
      <c r="L54" s="29">
        <v>80543</v>
      </c>
      <c r="M54" s="29">
        <v>63540</v>
      </c>
      <c r="N54" s="29">
        <v>40779</v>
      </c>
      <c r="O54" s="29">
        <v>69894</v>
      </c>
      <c r="P54" s="44">
        <f t="shared" si="3"/>
        <v>598259</v>
      </c>
    </row>
    <row r="55" spans="1:16" ht="12.75">
      <c r="A55" s="187"/>
      <c r="B55" s="189" t="s">
        <v>66</v>
      </c>
      <c r="C55" s="31" t="s">
        <v>63</v>
      </c>
      <c r="D55" s="220"/>
      <c r="E55" s="221"/>
      <c r="F55" s="220"/>
      <c r="G55" s="32">
        <v>112715</v>
      </c>
      <c r="H55" s="27">
        <v>64749</v>
      </c>
      <c r="I55" s="27">
        <v>104601</v>
      </c>
      <c r="J55" s="27">
        <v>71518</v>
      </c>
      <c r="K55" s="32">
        <v>86275</v>
      </c>
      <c r="L55" s="27">
        <v>53622</v>
      </c>
      <c r="M55" s="27">
        <v>90369</v>
      </c>
      <c r="N55" s="27">
        <v>84341</v>
      </c>
      <c r="O55" s="27">
        <v>80337</v>
      </c>
      <c r="P55" s="33">
        <f t="shared" si="3"/>
        <v>748527</v>
      </c>
    </row>
    <row r="56" spans="1:16" ht="12.75">
      <c r="A56" s="187"/>
      <c r="B56" s="180"/>
      <c r="C56" s="34" t="s">
        <v>64</v>
      </c>
      <c r="D56" s="222"/>
      <c r="E56" s="223"/>
      <c r="F56" s="222"/>
      <c r="G56" s="36">
        <v>60068</v>
      </c>
      <c r="H56" s="35">
        <v>70468</v>
      </c>
      <c r="I56" s="35">
        <v>38257</v>
      </c>
      <c r="J56" s="35">
        <v>36720</v>
      </c>
      <c r="K56" s="36">
        <v>18993</v>
      </c>
      <c r="L56" s="35">
        <v>12524</v>
      </c>
      <c r="M56" s="35">
        <v>12314</v>
      </c>
      <c r="N56" s="35">
        <v>49535</v>
      </c>
      <c r="O56" s="35">
        <v>25725</v>
      </c>
      <c r="P56" s="39">
        <f t="shared" si="3"/>
        <v>324604</v>
      </c>
    </row>
    <row r="57" spans="1:16" ht="12.75">
      <c r="A57" s="187"/>
      <c r="B57" s="180"/>
      <c r="C57" s="34" t="s">
        <v>65</v>
      </c>
      <c r="D57" s="222"/>
      <c r="E57" s="223"/>
      <c r="F57" s="222"/>
      <c r="G57" s="36">
        <v>86820</v>
      </c>
      <c r="H57" s="35">
        <v>143913</v>
      </c>
      <c r="I57" s="35">
        <v>77672</v>
      </c>
      <c r="J57" s="35">
        <v>68538</v>
      </c>
      <c r="K57" s="36">
        <v>68117</v>
      </c>
      <c r="L57" s="35">
        <v>87134</v>
      </c>
      <c r="M57" s="35">
        <v>89456</v>
      </c>
      <c r="N57" s="35">
        <v>43556</v>
      </c>
      <c r="O57" s="35">
        <v>94596</v>
      </c>
      <c r="P57" s="39">
        <f t="shared" si="3"/>
        <v>759802</v>
      </c>
    </row>
    <row r="58" spans="1:16" ht="13.5" thickBot="1">
      <c r="A58" s="187"/>
      <c r="B58" s="190"/>
      <c r="C58" s="40" t="s">
        <v>28</v>
      </c>
      <c r="D58" s="219"/>
      <c r="E58" s="224"/>
      <c r="F58" s="219"/>
      <c r="G58" s="41">
        <v>4167</v>
      </c>
      <c r="H58" s="29">
        <v>4879</v>
      </c>
      <c r="I58" s="219"/>
      <c r="J58" s="29">
        <v>5558</v>
      </c>
      <c r="K58" s="41">
        <v>3511</v>
      </c>
      <c r="L58" s="29">
        <v>4250</v>
      </c>
      <c r="M58" s="29">
        <v>5977</v>
      </c>
      <c r="N58" s="29">
        <v>6125</v>
      </c>
      <c r="O58" s="29">
        <v>5691</v>
      </c>
      <c r="P58" s="44">
        <f t="shared" si="3"/>
        <v>40158</v>
      </c>
    </row>
    <row r="59" spans="1:16" ht="12.75">
      <c r="A59" s="181" t="s">
        <v>67</v>
      </c>
      <c r="B59" s="191" t="s">
        <v>18</v>
      </c>
      <c r="C59" s="31" t="s">
        <v>57</v>
      </c>
      <c r="D59" s="220"/>
      <c r="E59" s="221"/>
      <c r="F59" s="220"/>
      <c r="G59" s="32">
        <v>0</v>
      </c>
      <c r="H59" s="27">
        <v>1</v>
      </c>
      <c r="I59" s="27">
        <v>0</v>
      </c>
      <c r="J59" s="27">
        <v>1</v>
      </c>
      <c r="K59" s="32">
        <v>1</v>
      </c>
      <c r="L59" s="27">
        <v>0</v>
      </c>
      <c r="M59" s="27">
        <v>1</v>
      </c>
      <c r="N59" s="27">
        <v>0</v>
      </c>
      <c r="O59" s="27">
        <v>1</v>
      </c>
      <c r="P59" s="33">
        <f t="shared" si="3"/>
        <v>5</v>
      </c>
    </row>
    <row r="60" spans="1:16" ht="12.75">
      <c r="A60" s="187"/>
      <c r="B60" s="192"/>
      <c r="C60" s="34" t="s">
        <v>19</v>
      </c>
      <c r="D60" s="222"/>
      <c r="E60" s="223"/>
      <c r="F60" s="222"/>
      <c r="G60" s="36">
        <v>0</v>
      </c>
      <c r="H60" s="35">
        <v>1938</v>
      </c>
      <c r="I60" s="35">
        <v>0</v>
      </c>
      <c r="J60" s="35">
        <v>1938</v>
      </c>
      <c r="K60" s="36">
        <v>4743</v>
      </c>
      <c r="L60" s="35">
        <v>0</v>
      </c>
      <c r="M60" s="35">
        <v>3835</v>
      </c>
      <c r="N60" s="35">
        <v>0</v>
      </c>
      <c r="O60" s="35">
        <v>4743</v>
      </c>
      <c r="P60" s="39">
        <f t="shared" si="3"/>
        <v>17197</v>
      </c>
    </row>
    <row r="61" spans="1:16" ht="12.75">
      <c r="A61" s="187"/>
      <c r="B61" s="192"/>
      <c r="C61" s="34" t="s">
        <v>58</v>
      </c>
      <c r="D61" s="222"/>
      <c r="E61" s="223"/>
      <c r="F61" s="222"/>
      <c r="G61" s="36">
        <v>0</v>
      </c>
      <c r="H61" s="35">
        <v>1</v>
      </c>
      <c r="I61" s="35">
        <v>0</v>
      </c>
      <c r="J61" s="35">
        <v>1</v>
      </c>
      <c r="K61" s="36">
        <v>1</v>
      </c>
      <c r="L61" s="35">
        <v>0</v>
      </c>
      <c r="M61" s="35">
        <v>1</v>
      </c>
      <c r="N61" s="35">
        <v>0</v>
      </c>
      <c r="O61" s="35">
        <v>1</v>
      </c>
      <c r="P61" s="39">
        <f t="shared" si="3"/>
        <v>5</v>
      </c>
    </row>
    <row r="62" spans="1:16" ht="13.5" thickBot="1">
      <c r="A62" s="187"/>
      <c r="B62" s="193"/>
      <c r="C62" s="40" t="s">
        <v>19</v>
      </c>
      <c r="D62" s="219"/>
      <c r="E62" s="224"/>
      <c r="F62" s="219"/>
      <c r="G62" s="41">
        <v>0</v>
      </c>
      <c r="H62" s="29">
        <v>1938</v>
      </c>
      <c r="I62" s="29">
        <v>0</v>
      </c>
      <c r="J62" s="29">
        <v>1938</v>
      </c>
      <c r="K62" s="41">
        <v>4743</v>
      </c>
      <c r="L62" s="29">
        <v>0</v>
      </c>
      <c r="M62" s="29">
        <v>3835</v>
      </c>
      <c r="N62" s="29">
        <v>0</v>
      </c>
      <c r="O62" s="29">
        <v>4743</v>
      </c>
      <c r="P62" s="44">
        <f t="shared" si="3"/>
        <v>17197</v>
      </c>
    </row>
    <row r="63" spans="1:16" ht="12.75">
      <c r="A63" s="187"/>
      <c r="B63" s="189" t="s">
        <v>66</v>
      </c>
      <c r="C63" s="31" t="s">
        <v>63</v>
      </c>
      <c r="D63" s="220"/>
      <c r="E63" s="221"/>
      <c r="F63" s="220"/>
      <c r="G63" s="32">
        <v>0</v>
      </c>
      <c r="H63" s="27">
        <v>0</v>
      </c>
      <c r="I63" s="27">
        <v>0</v>
      </c>
      <c r="J63" s="27">
        <v>0</v>
      </c>
      <c r="K63" s="32">
        <v>0</v>
      </c>
      <c r="L63" s="27">
        <v>0</v>
      </c>
      <c r="M63" s="27"/>
      <c r="N63" s="27">
        <v>0</v>
      </c>
      <c r="O63" s="27">
        <v>0</v>
      </c>
      <c r="P63" s="33">
        <f t="shared" si="3"/>
        <v>0</v>
      </c>
    </row>
    <row r="64" spans="1:16" ht="12.75">
      <c r="A64" s="187"/>
      <c r="B64" s="180"/>
      <c r="C64" s="34" t="s">
        <v>64</v>
      </c>
      <c r="D64" s="222"/>
      <c r="E64" s="223"/>
      <c r="F64" s="222"/>
      <c r="G64" s="36">
        <v>0</v>
      </c>
      <c r="H64" s="35">
        <v>0</v>
      </c>
      <c r="I64" s="35">
        <v>0</v>
      </c>
      <c r="J64" s="35">
        <v>0</v>
      </c>
      <c r="K64" s="36">
        <v>0</v>
      </c>
      <c r="L64" s="35">
        <v>0</v>
      </c>
      <c r="M64" s="35"/>
      <c r="N64" s="35">
        <v>0</v>
      </c>
      <c r="O64" s="35">
        <v>0</v>
      </c>
      <c r="P64" s="39">
        <f t="shared" si="3"/>
        <v>0</v>
      </c>
    </row>
    <row r="65" spans="1:16" ht="13.5" thickBot="1">
      <c r="A65" s="182"/>
      <c r="B65" s="190"/>
      <c r="C65" s="40" t="s">
        <v>28</v>
      </c>
      <c r="D65" s="219"/>
      <c r="E65" s="224"/>
      <c r="F65" s="219"/>
      <c r="G65" s="41">
        <v>0</v>
      </c>
      <c r="H65" s="29">
        <v>484</v>
      </c>
      <c r="I65" s="29">
        <v>0</v>
      </c>
      <c r="J65" s="29">
        <v>510</v>
      </c>
      <c r="K65" s="41">
        <v>254</v>
      </c>
      <c r="L65" s="29">
        <v>0</v>
      </c>
      <c r="M65" s="29">
        <v>333</v>
      </c>
      <c r="N65" s="29">
        <v>0</v>
      </c>
      <c r="O65" s="29">
        <v>510</v>
      </c>
      <c r="P65" s="44">
        <f t="shared" si="3"/>
        <v>2091</v>
      </c>
    </row>
    <row r="66" spans="1:16" ht="49.5" customHeight="1">
      <c r="A66" s="181" t="s">
        <v>68</v>
      </c>
      <c r="B66" s="183" t="s">
        <v>69</v>
      </c>
      <c r="C66" s="184"/>
      <c r="D66" s="220"/>
      <c r="E66" s="221"/>
      <c r="F66" s="220"/>
      <c r="G66" s="32">
        <v>2</v>
      </c>
      <c r="H66" s="27">
        <v>2</v>
      </c>
      <c r="I66" s="27">
        <v>3</v>
      </c>
      <c r="J66" s="27">
        <v>3</v>
      </c>
      <c r="K66" s="32">
        <v>4</v>
      </c>
      <c r="L66" s="27">
        <v>3</v>
      </c>
      <c r="M66" s="27">
        <v>4</v>
      </c>
      <c r="N66" s="53">
        <v>2</v>
      </c>
      <c r="O66" s="27">
        <v>7</v>
      </c>
      <c r="P66" s="53">
        <f>SUM(D66:O66)</f>
        <v>30</v>
      </c>
    </row>
    <row r="67" spans="1:16" ht="49.5" customHeight="1" thickBot="1">
      <c r="A67" s="182"/>
      <c r="B67" s="185" t="s">
        <v>70</v>
      </c>
      <c r="C67" s="186"/>
      <c r="D67" s="219"/>
      <c r="E67" s="224"/>
      <c r="F67" s="219"/>
      <c r="G67" s="41">
        <v>64880</v>
      </c>
      <c r="H67" s="29">
        <v>66000</v>
      </c>
      <c r="I67" s="29">
        <v>63141</v>
      </c>
      <c r="J67" s="29">
        <v>79279</v>
      </c>
      <c r="K67" s="41">
        <v>131000</v>
      </c>
      <c r="L67" s="29">
        <v>85123</v>
      </c>
      <c r="M67" s="29">
        <v>96436</v>
      </c>
      <c r="N67" s="56">
        <v>59000</v>
      </c>
      <c r="O67" s="29">
        <v>143820</v>
      </c>
      <c r="P67" s="56">
        <f>SUM(D67:O67)</f>
        <v>788679</v>
      </c>
    </row>
    <row r="69" ht="12.75">
      <c r="A69" s="3" t="s">
        <v>71</v>
      </c>
    </row>
    <row r="70" spans="1:2" ht="12.75">
      <c r="A70" s="176"/>
      <c r="B70" s="11" t="s">
        <v>172</v>
      </c>
    </row>
  </sheetData>
  <sheetProtection/>
  <mergeCells count="15">
    <mergeCell ref="B24:B39"/>
    <mergeCell ref="B45:B54"/>
    <mergeCell ref="A40:B44"/>
    <mergeCell ref="A5:A39"/>
    <mergeCell ref="B5:B21"/>
    <mergeCell ref="B22:B23"/>
    <mergeCell ref="A66:A67"/>
    <mergeCell ref="B66:C66"/>
    <mergeCell ref="B67:C67"/>
    <mergeCell ref="A45:A58"/>
    <mergeCell ref="D3:P3"/>
    <mergeCell ref="B55:B58"/>
    <mergeCell ref="A59:A65"/>
    <mergeCell ref="B59:B62"/>
    <mergeCell ref="B63:B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5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9.7109375" style="2" customWidth="1"/>
    <col min="2" max="9" width="9.8515625" style="2" bestFit="1" customWidth="1"/>
    <col min="10" max="10" width="9.57421875" style="2" bestFit="1" customWidth="1"/>
    <col min="11" max="13" width="9.8515625" style="2" bestFit="1" customWidth="1"/>
    <col min="14" max="14" width="14.28125" style="2" customWidth="1"/>
    <col min="15" max="16384" width="9.00390625" style="2" customWidth="1"/>
  </cols>
  <sheetData>
    <row r="1" ht="19.5" customHeight="1">
      <c r="A1" s="1" t="s">
        <v>84</v>
      </c>
    </row>
    <row r="2" ht="13.5" thickBot="1"/>
    <row r="3" spans="1:14" ht="13.5" thickBot="1">
      <c r="A3" s="96"/>
      <c r="B3" s="188">
        <v>2009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3.5" thickBot="1">
      <c r="A4" s="96"/>
      <c r="B4" s="95" t="s">
        <v>3</v>
      </c>
      <c r="C4" s="95" t="s">
        <v>4</v>
      </c>
      <c r="D4" s="95" t="s">
        <v>5</v>
      </c>
      <c r="E4" s="95" t="s">
        <v>6</v>
      </c>
      <c r="F4" s="95" t="s">
        <v>7</v>
      </c>
      <c r="G4" s="95" t="s">
        <v>8</v>
      </c>
      <c r="H4" s="95" t="s">
        <v>9</v>
      </c>
      <c r="I4" s="95" t="s">
        <v>10</v>
      </c>
      <c r="J4" s="95" t="s">
        <v>11</v>
      </c>
      <c r="K4" s="95" t="s">
        <v>12</v>
      </c>
      <c r="L4" s="95" t="s">
        <v>13</v>
      </c>
      <c r="M4" s="95" t="s">
        <v>14</v>
      </c>
      <c r="N4" s="95" t="s">
        <v>73</v>
      </c>
    </row>
    <row r="5" spans="1:14" ht="12.75">
      <c r="A5" s="97" t="s">
        <v>74</v>
      </c>
      <c r="B5" s="21">
        <v>187</v>
      </c>
      <c r="C5" s="21">
        <v>193</v>
      </c>
      <c r="D5" s="21">
        <v>219</v>
      </c>
      <c r="E5" s="21">
        <v>200</v>
      </c>
      <c r="F5" s="21">
        <v>211</v>
      </c>
      <c r="G5" s="21">
        <v>190</v>
      </c>
      <c r="H5" s="21">
        <v>202</v>
      </c>
      <c r="I5" s="21">
        <v>210</v>
      </c>
      <c r="J5" s="21">
        <v>200</v>
      </c>
      <c r="K5" s="21">
        <v>190</v>
      </c>
      <c r="L5" s="21">
        <v>197</v>
      </c>
      <c r="M5" s="21">
        <v>196</v>
      </c>
      <c r="N5" s="22">
        <f>SUM(B5:M5)</f>
        <v>2395</v>
      </c>
    </row>
    <row r="6" spans="1:14" ht="13.5" thickBot="1">
      <c r="A6" s="98" t="s">
        <v>75</v>
      </c>
      <c r="B6" s="23">
        <f>B5/31</f>
        <v>6.032258064516129</v>
      </c>
      <c r="C6" s="23">
        <f>C5/28</f>
        <v>6.892857142857143</v>
      </c>
      <c r="D6" s="23">
        <f>D5/31</f>
        <v>7.064516129032258</v>
      </c>
      <c r="E6" s="23">
        <f>E5/30</f>
        <v>6.666666666666667</v>
      </c>
      <c r="F6" s="23">
        <f>F5/31</f>
        <v>6.806451612903226</v>
      </c>
      <c r="G6" s="23">
        <f>G5/30</f>
        <v>6.333333333333333</v>
      </c>
      <c r="H6" s="23">
        <f>H5/31</f>
        <v>6.516129032258065</v>
      </c>
      <c r="I6" s="23">
        <f>I5/31</f>
        <v>6.774193548387097</v>
      </c>
      <c r="J6" s="23">
        <f>J5/30</f>
        <v>6.666666666666667</v>
      </c>
      <c r="K6" s="23">
        <f>K5/31</f>
        <v>6.129032258064516</v>
      </c>
      <c r="L6" s="23">
        <f>L5/30</f>
        <v>6.566666666666666</v>
      </c>
      <c r="M6" s="23">
        <f>M5/31</f>
        <v>6.32258064516129</v>
      </c>
      <c r="N6" s="24">
        <f aca="true" t="shared" si="0" ref="N6:N13">SUM(B6:M6)</f>
        <v>78.77135176651306</v>
      </c>
    </row>
    <row r="7" spans="1:14" ht="24">
      <c r="A7" s="99" t="s">
        <v>76</v>
      </c>
      <c r="B7" s="21">
        <v>502</v>
      </c>
      <c r="C7" s="21">
        <v>430</v>
      </c>
      <c r="D7" s="21">
        <v>576</v>
      </c>
      <c r="E7" s="21">
        <v>471</v>
      </c>
      <c r="F7" s="21">
        <v>572</v>
      </c>
      <c r="G7" s="21">
        <v>575</v>
      </c>
      <c r="H7" s="21">
        <v>539</v>
      </c>
      <c r="I7" s="21">
        <v>594</v>
      </c>
      <c r="J7" s="21">
        <v>526</v>
      </c>
      <c r="K7" s="21">
        <v>491</v>
      </c>
      <c r="L7" s="21">
        <v>496</v>
      </c>
      <c r="M7" s="21">
        <v>552</v>
      </c>
      <c r="N7" s="22">
        <f t="shared" si="0"/>
        <v>6324</v>
      </c>
    </row>
    <row r="8" spans="1:14" ht="12.75">
      <c r="A8" s="100" t="s">
        <v>77</v>
      </c>
      <c r="B8" s="72">
        <v>9916</v>
      </c>
      <c r="C8" s="72">
        <v>8646</v>
      </c>
      <c r="D8" s="72">
        <v>7755</v>
      </c>
      <c r="E8" s="72">
        <v>6146</v>
      </c>
      <c r="F8" s="72">
        <v>7299</v>
      </c>
      <c r="G8" s="72">
        <v>9042</v>
      </c>
      <c r="H8" s="72">
        <v>7655</v>
      </c>
      <c r="I8" s="72">
        <v>8439</v>
      </c>
      <c r="J8" s="72">
        <v>9153</v>
      </c>
      <c r="K8" s="72">
        <v>8195</v>
      </c>
      <c r="L8" s="72">
        <v>8540</v>
      </c>
      <c r="M8" s="72">
        <v>9492</v>
      </c>
      <c r="N8" s="68">
        <f t="shared" si="0"/>
        <v>100278</v>
      </c>
    </row>
    <row r="9" spans="1:14" ht="13.5" thickBot="1">
      <c r="A9" s="101" t="s">
        <v>54</v>
      </c>
      <c r="B9" s="69">
        <v>0</v>
      </c>
      <c r="C9" s="69">
        <v>0</v>
      </c>
      <c r="D9" s="69">
        <v>0</v>
      </c>
      <c r="E9" s="54">
        <v>655</v>
      </c>
      <c r="F9" s="54">
        <v>519</v>
      </c>
      <c r="G9" s="54">
        <v>950</v>
      </c>
      <c r="H9" s="69">
        <v>0</v>
      </c>
      <c r="I9" s="69">
        <v>0</v>
      </c>
      <c r="J9" s="54">
        <v>2094</v>
      </c>
      <c r="K9" s="54">
        <v>2165</v>
      </c>
      <c r="L9" s="54">
        <v>316</v>
      </c>
      <c r="M9" s="69">
        <v>0</v>
      </c>
      <c r="N9" s="24">
        <f t="shared" si="0"/>
        <v>6699</v>
      </c>
    </row>
    <row r="10" spans="1:14" ht="24">
      <c r="A10" s="99" t="s">
        <v>78</v>
      </c>
      <c r="B10" s="27">
        <v>42558</v>
      </c>
      <c r="C10" s="27">
        <v>44864</v>
      </c>
      <c r="D10" s="27">
        <v>44550</v>
      </c>
      <c r="E10" s="27">
        <v>48673</v>
      </c>
      <c r="F10" s="27">
        <v>55675</v>
      </c>
      <c r="G10" s="27">
        <v>51273</v>
      </c>
      <c r="H10" s="27">
        <v>53107</v>
      </c>
      <c r="I10" s="27">
        <v>54001</v>
      </c>
      <c r="J10" s="27">
        <v>49949</v>
      </c>
      <c r="K10" s="27">
        <v>50677</v>
      </c>
      <c r="L10" s="27">
        <v>42062</v>
      </c>
      <c r="M10" s="27">
        <v>53801</v>
      </c>
      <c r="N10" s="22">
        <f t="shared" si="0"/>
        <v>591190</v>
      </c>
    </row>
    <row r="11" spans="1:14" ht="24.75" thickBot="1">
      <c r="A11" s="98" t="s">
        <v>79</v>
      </c>
      <c r="B11" s="29">
        <v>32173</v>
      </c>
      <c r="C11" s="29">
        <v>34317</v>
      </c>
      <c r="D11" s="29">
        <v>32338</v>
      </c>
      <c r="E11" s="29">
        <v>42215</v>
      </c>
      <c r="F11" s="29">
        <v>46735</v>
      </c>
      <c r="G11" s="29">
        <v>33359</v>
      </c>
      <c r="H11" s="29">
        <v>36785</v>
      </c>
      <c r="I11" s="29">
        <v>30332</v>
      </c>
      <c r="J11" s="29">
        <v>31715</v>
      </c>
      <c r="K11" s="29">
        <v>23685</v>
      </c>
      <c r="L11" s="29">
        <v>33433</v>
      </c>
      <c r="M11" s="29">
        <v>26324</v>
      </c>
      <c r="N11" s="24">
        <f t="shared" si="0"/>
        <v>403411</v>
      </c>
    </row>
    <row r="12" spans="1:14" s="20" customFormat="1" ht="13.5" thickBot="1">
      <c r="A12" s="102" t="s">
        <v>0</v>
      </c>
      <c r="B12" s="73">
        <f>SUM(B10:B11)</f>
        <v>74731</v>
      </c>
      <c r="C12" s="73">
        <f aca="true" t="shared" si="1" ref="C12:M12">SUM(C10:C11)</f>
        <v>79181</v>
      </c>
      <c r="D12" s="73">
        <f t="shared" si="1"/>
        <v>76888</v>
      </c>
      <c r="E12" s="73">
        <f t="shared" si="1"/>
        <v>90888</v>
      </c>
      <c r="F12" s="73">
        <f t="shared" si="1"/>
        <v>102410</v>
      </c>
      <c r="G12" s="73">
        <f t="shared" si="1"/>
        <v>84632</v>
      </c>
      <c r="H12" s="73">
        <f t="shared" si="1"/>
        <v>89892</v>
      </c>
      <c r="I12" s="73">
        <f t="shared" si="1"/>
        <v>84333</v>
      </c>
      <c r="J12" s="73">
        <f t="shared" si="1"/>
        <v>81664</v>
      </c>
      <c r="K12" s="73">
        <f t="shared" si="1"/>
        <v>74362</v>
      </c>
      <c r="L12" s="73">
        <f t="shared" si="1"/>
        <v>75495</v>
      </c>
      <c r="M12" s="73">
        <f t="shared" si="1"/>
        <v>80125</v>
      </c>
      <c r="N12" s="22">
        <f t="shared" si="0"/>
        <v>994601</v>
      </c>
    </row>
    <row r="13" spans="1:14" ht="13.5" thickBot="1">
      <c r="A13" s="103" t="s">
        <v>80</v>
      </c>
      <c r="B13" s="25">
        <v>14095831</v>
      </c>
      <c r="C13" s="25">
        <v>12498975</v>
      </c>
      <c r="D13" s="25">
        <v>13133737</v>
      </c>
      <c r="E13" s="25">
        <v>11925194</v>
      </c>
      <c r="F13" s="25">
        <v>11842764</v>
      </c>
      <c r="G13" s="25">
        <v>13264089</v>
      </c>
      <c r="H13" s="25">
        <v>15450778</v>
      </c>
      <c r="I13" s="25">
        <v>16044270</v>
      </c>
      <c r="J13" s="25">
        <v>12513175</v>
      </c>
      <c r="K13" s="25">
        <v>14258506</v>
      </c>
      <c r="L13" s="25">
        <v>12756576</v>
      </c>
      <c r="M13" s="25">
        <v>15432251</v>
      </c>
      <c r="N13" s="22">
        <f t="shared" si="0"/>
        <v>163216146</v>
      </c>
    </row>
    <row r="14" spans="1:14" ht="13.5" thickBot="1">
      <c r="A14" s="96"/>
      <c r="B14" s="188">
        <v>2010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</row>
    <row r="15" spans="1:14" ht="13.5" thickBot="1">
      <c r="A15" s="96"/>
      <c r="B15" s="95" t="s">
        <v>3</v>
      </c>
      <c r="C15" s="95" t="s">
        <v>4</v>
      </c>
      <c r="D15" s="95" t="s">
        <v>5</v>
      </c>
      <c r="E15" s="95" t="s">
        <v>6</v>
      </c>
      <c r="F15" s="95" t="s">
        <v>7</v>
      </c>
      <c r="G15" s="95" t="s">
        <v>8</v>
      </c>
      <c r="H15" s="95" t="s">
        <v>9</v>
      </c>
      <c r="I15" s="95" t="s">
        <v>10</v>
      </c>
      <c r="J15" s="95" t="s">
        <v>11</v>
      </c>
      <c r="K15" s="95" t="s">
        <v>12</v>
      </c>
      <c r="L15" s="95" t="s">
        <v>13</v>
      </c>
      <c r="M15" s="95" t="s">
        <v>14</v>
      </c>
      <c r="N15" s="95" t="s">
        <v>81</v>
      </c>
    </row>
    <row r="16" spans="1:14" ht="12.75">
      <c r="A16" s="97" t="s">
        <v>74</v>
      </c>
      <c r="B16" s="21">
        <v>174</v>
      </c>
      <c r="C16" s="21">
        <v>170</v>
      </c>
      <c r="D16" s="21">
        <v>220</v>
      </c>
      <c r="E16" s="21">
        <v>193</v>
      </c>
      <c r="F16" s="21">
        <v>223</v>
      </c>
      <c r="G16" s="21">
        <v>196</v>
      </c>
      <c r="H16" s="21">
        <v>190</v>
      </c>
      <c r="I16" s="21">
        <v>212</v>
      </c>
      <c r="J16" s="21">
        <v>172</v>
      </c>
      <c r="K16" s="21">
        <v>184</v>
      </c>
      <c r="L16" s="21">
        <v>170</v>
      </c>
      <c r="M16" s="21">
        <v>181</v>
      </c>
      <c r="N16" s="22">
        <f>SUM(B16:M16)</f>
        <v>2285</v>
      </c>
    </row>
    <row r="17" spans="1:14" ht="13.5" thickBot="1">
      <c r="A17" s="98" t="s">
        <v>75</v>
      </c>
      <c r="B17" s="23">
        <f>B16/31</f>
        <v>5.612903225806452</v>
      </c>
      <c r="C17" s="23">
        <f>C16/28</f>
        <v>6.071428571428571</v>
      </c>
      <c r="D17" s="23">
        <f aca="true" t="shared" si="2" ref="D17:I17">D16/31</f>
        <v>7.096774193548387</v>
      </c>
      <c r="E17" s="23">
        <f>E16/30</f>
        <v>6.433333333333334</v>
      </c>
      <c r="F17" s="23">
        <f t="shared" si="2"/>
        <v>7.193548387096774</v>
      </c>
      <c r="G17" s="23">
        <f>G16/30</f>
        <v>6.533333333333333</v>
      </c>
      <c r="H17" s="23">
        <f t="shared" si="2"/>
        <v>6.129032258064516</v>
      </c>
      <c r="I17" s="23">
        <f t="shared" si="2"/>
        <v>6.838709677419355</v>
      </c>
      <c r="J17" s="23">
        <f>J16/30</f>
        <v>5.733333333333333</v>
      </c>
      <c r="K17" s="23">
        <f>K16/31</f>
        <v>5.935483870967742</v>
      </c>
      <c r="L17" s="23">
        <f>L16/30</f>
        <v>5.666666666666667</v>
      </c>
      <c r="M17" s="23">
        <f>M16/31</f>
        <v>5.838709677419355</v>
      </c>
      <c r="N17" s="24">
        <f aca="true" t="shared" si="3" ref="N17:N24">SUM(B17:M17)</f>
        <v>75.08325652841782</v>
      </c>
    </row>
    <row r="18" spans="1:14" ht="24">
      <c r="A18" s="99" t="s">
        <v>76</v>
      </c>
      <c r="B18" s="21">
        <v>508</v>
      </c>
      <c r="C18" s="21">
        <v>460</v>
      </c>
      <c r="D18" s="21">
        <v>595</v>
      </c>
      <c r="E18" s="21">
        <v>514</v>
      </c>
      <c r="F18" s="21">
        <v>658</v>
      </c>
      <c r="G18" s="21">
        <v>554</v>
      </c>
      <c r="H18" s="21">
        <v>587</v>
      </c>
      <c r="I18" s="21">
        <v>600</v>
      </c>
      <c r="J18" s="21">
        <v>439</v>
      </c>
      <c r="K18" s="21">
        <v>578</v>
      </c>
      <c r="L18" s="21">
        <v>454</v>
      </c>
      <c r="M18" s="21">
        <v>523</v>
      </c>
      <c r="N18" s="22">
        <f t="shared" si="3"/>
        <v>6470</v>
      </c>
    </row>
    <row r="19" spans="1:14" ht="12.75">
      <c r="A19" s="100" t="s">
        <v>77</v>
      </c>
      <c r="B19" s="72">
        <v>5339</v>
      </c>
      <c r="C19" s="72">
        <v>8356</v>
      </c>
      <c r="D19" s="72">
        <v>7932</v>
      </c>
      <c r="E19" s="72">
        <v>9143</v>
      </c>
      <c r="F19" s="72">
        <v>9107</v>
      </c>
      <c r="G19" s="72">
        <v>8506</v>
      </c>
      <c r="H19" s="72">
        <v>10657</v>
      </c>
      <c r="I19" s="72">
        <v>7277</v>
      </c>
      <c r="J19" s="72">
        <v>7184</v>
      </c>
      <c r="K19" s="72">
        <v>8208</v>
      </c>
      <c r="L19" s="72">
        <v>7036</v>
      </c>
      <c r="M19" s="72">
        <v>6302</v>
      </c>
      <c r="N19" s="68">
        <f t="shared" si="3"/>
        <v>95047</v>
      </c>
    </row>
    <row r="20" spans="1:14" ht="13.5" thickBot="1">
      <c r="A20" s="101" t="s">
        <v>54</v>
      </c>
      <c r="B20" s="69">
        <v>0</v>
      </c>
      <c r="C20" s="54">
        <v>1314</v>
      </c>
      <c r="D20" s="54">
        <v>0</v>
      </c>
      <c r="E20" s="54">
        <v>273</v>
      </c>
      <c r="F20" s="54">
        <v>1019</v>
      </c>
      <c r="G20" s="54">
        <v>559</v>
      </c>
      <c r="H20" s="54">
        <v>420</v>
      </c>
      <c r="I20" s="54">
        <v>0</v>
      </c>
      <c r="J20" s="54">
        <v>580</v>
      </c>
      <c r="K20" s="54">
        <v>1673</v>
      </c>
      <c r="L20" s="54">
        <v>1121</v>
      </c>
      <c r="M20" s="54">
        <v>164</v>
      </c>
      <c r="N20" s="24">
        <f t="shared" si="3"/>
        <v>7123</v>
      </c>
    </row>
    <row r="21" spans="1:14" ht="24">
      <c r="A21" s="99" t="s">
        <v>78</v>
      </c>
      <c r="B21" s="27">
        <v>45635</v>
      </c>
      <c r="C21" s="27">
        <v>40738</v>
      </c>
      <c r="D21" s="27">
        <v>52597</v>
      </c>
      <c r="E21" s="27">
        <v>47904</v>
      </c>
      <c r="F21" s="27">
        <v>57450</v>
      </c>
      <c r="G21" s="27">
        <v>54575</v>
      </c>
      <c r="H21" s="27">
        <v>55919</v>
      </c>
      <c r="I21" s="27">
        <v>53372</v>
      </c>
      <c r="J21" s="27">
        <v>49904</v>
      </c>
      <c r="K21" s="27">
        <v>48299</v>
      </c>
      <c r="L21" s="27">
        <v>45372</v>
      </c>
      <c r="M21" s="27">
        <v>47668</v>
      </c>
      <c r="N21" s="22">
        <f t="shared" si="3"/>
        <v>599433</v>
      </c>
    </row>
    <row r="22" spans="1:14" ht="24.75" thickBot="1">
      <c r="A22" s="98" t="s">
        <v>79</v>
      </c>
      <c r="B22" s="29">
        <v>25389</v>
      </c>
      <c r="C22" s="29">
        <v>23291</v>
      </c>
      <c r="D22" s="29">
        <v>24619</v>
      </c>
      <c r="E22" s="29">
        <v>28869</v>
      </c>
      <c r="F22" s="29">
        <v>29789</v>
      </c>
      <c r="G22" s="29">
        <v>41451</v>
      </c>
      <c r="H22" s="29">
        <v>33477</v>
      </c>
      <c r="I22" s="29">
        <v>33223</v>
      </c>
      <c r="J22" s="29">
        <v>29598</v>
      </c>
      <c r="K22" s="29">
        <v>29735</v>
      </c>
      <c r="L22" s="29">
        <v>22349</v>
      </c>
      <c r="M22" s="29">
        <v>27878</v>
      </c>
      <c r="N22" s="24">
        <f t="shared" si="3"/>
        <v>349668</v>
      </c>
    </row>
    <row r="23" spans="1:14" s="20" customFormat="1" ht="13.5" thickBot="1">
      <c r="A23" s="102" t="s">
        <v>0</v>
      </c>
      <c r="B23" s="73">
        <f>SUM(B21:B22)</f>
        <v>71024</v>
      </c>
      <c r="C23" s="73">
        <f aca="true" t="shared" si="4" ref="C23:M23">SUM(C21:C22)</f>
        <v>64029</v>
      </c>
      <c r="D23" s="73">
        <f t="shared" si="4"/>
        <v>77216</v>
      </c>
      <c r="E23" s="73">
        <f t="shared" si="4"/>
        <v>76773</v>
      </c>
      <c r="F23" s="73">
        <f t="shared" si="4"/>
        <v>87239</v>
      </c>
      <c r="G23" s="73">
        <f t="shared" si="4"/>
        <v>96026</v>
      </c>
      <c r="H23" s="73">
        <f t="shared" si="4"/>
        <v>89396</v>
      </c>
      <c r="I23" s="73">
        <f t="shared" si="4"/>
        <v>86595</v>
      </c>
      <c r="J23" s="73">
        <f t="shared" si="4"/>
        <v>79502</v>
      </c>
      <c r="K23" s="73">
        <f t="shared" si="4"/>
        <v>78034</v>
      </c>
      <c r="L23" s="73">
        <f t="shared" si="4"/>
        <v>67721</v>
      </c>
      <c r="M23" s="73">
        <f t="shared" si="4"/>
        <v>75546</v>
      </c>
      <c r="N23" s="22">
        <f t="shared" si="3"/>
        <v>949101</v>
      </c>
    </row>
    <row r="24" spans="1:14" ht="13.5" thickBot="1">
      <c r="A24" s="103" t="s">
        <v>80</v>
      </c>
      <c r="B24" s="25">
        <v>12649855</v>
      </c>
      <c r="C24" s="25">
        <v>13021697</v>
      </c>
      <c r="D24" s="25">
        <v>13361359</v>
      </c>
      <c r="E24" s="25">
        <v>13233096</v>
      </c>
      <c r="F24" s="25">
        <v>12835796</v>
      </c>
      <c r="G24" s="25">
        <v>15538220</v>
      </c>
      <c r="H24" s="25">
        <v>15457172</v>
      </c>
      <c r="I24" s="25">
        <v>15355774</v>
      </c>
      <c r="J24" s="25">
        <v>14221612</v>
      </c>
      <c r="K24" s="25">
        <v>13570180</v>
      </c>
      <c r="L24" s="25">
        <v>13039520</v>
      </c>
      <c r="M24" s="25">
        <v>14549718</v>
      </c>
      <c r="N24" s="22">
        <f t="shared" si="3"/>
        <v>166833999</v>
      </c>
    </row>
    <row r="25" spans="1:14" ht="13.5" thickBot="1">
      <c r="A25" s="96"/>
      <c r="B25" s="188">
        <v>2011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4" ht="13.5" thickBot="1">
      <c r="A26" s="96"/>
      <c r="B26" s="95" t="s">
        <v>3</v>
      </c>
      <c r="C26" s="95" t="s">
        <v>4</v>
      </c>
      <c r="D26" s="95" t="s">
        <v>5</v>
      </c>
      <c r="E26" s="95" t="s">
        <v>6</v>
      </c>
      <c r="F26" s="95" t="s">
        <v>7</v>
      </c>
      <c r="G26" s="95" t="s">
        <v>8</v>
      </c>
      <c r="H26" s="95" t="s">
        <v>9</v>
      </c>
      <c r="I26" s="95" t="s">
        <v>10</v>
      </c>
      <c r="J26" s="95" t="s">
        <v>11</v>
      </c>
      <c r="K26" s="95" t="s">
        <v>12</v>
      </c>
      <c r="L26" s="95" t="s">
        <v>13</v>
      </c>
      <c r="M26" s="95" t="s">
        <v>14</v>
      </c>
      <c r="N26" s="95" t="s">
        <v>82</v>
      </c>
    </row>
    <row r="27" spans="1:14" ht="12.75">
      <c r="A27" s="97" t="s">
        <v>74</v>
      </c>
      <c r="B27" s="21">
        <v>194</v>
      </c>
      <c r="C27" s="21">
        <v>159</v>
      </c>
      <c r="D27" s="21">
        <v>177</v>
      </c>
      <c r="E27" s="21">
        <v>179</v>
      </c>
      <c r="F27" s="21">
        <v>194</v>
      </c>
      <c r="G27" s="21">
        <v>184</v>
      </c>
      <c r="H27" s="21">
        <v>164</v>
      </c>
      <c r="I27" s="21">
        <v>202</v>
      </c>
      <c r="J27" s="21">
        <v>195</v>
      </c>
      <c r="K27" s="21">
        <v>185</v>
      </c>
      <c r="L27" s="21">
        <v>157</v>
      </c>
      <c r="M27" s="21">
        <v>177</v>
      </c>
      <c r="N27" s="22">
        <f>SUM(B27:M27)</f>
        <v>2167</v>
      </c>
    </row>
    <row r="28" spans="1:14" ht="13.5" thickBot="1">
      <c r="A28" s="98" t="s">
        <v>75</v>
      </c>
      <c r="B28" s="23">
        <f>B27/31</f>
        <v>6.258064516129032</v>
      </c>
      <c r="C28" s="23">
        <f>C27/28</f>
        <v>5.678571428571429</v>
      </c>
      <c r="D28" s="23">
        <f>D27/31</f>
        <v>5.709677419354839</v>
      </c>
      <c r="E28" s="23">
        <f>E27/30</f>
        <v>5.966666666666667</v>
      </c>
      <c r="F28" s="23">
        <f>F27/31</f>
        <v>6.258064516129032</v>
      </c>
      <c r="G28" s="23">
        <f>G27/30</f>
        <v>6.133333333333334</v>
      </c>
      <c r="H28" s="23">
        <f>H27/31</f>
        <v>5.290322580645161</v>
      </c>
      <c r="I28" s="23">
        <f>I27/31</f>
        <v>6.516129032258065</v>
      </c>
      <c r="J28" s="23">
        <f>J27/30</f>
        <v>6.5</v>
      </c>
      <c r="K28" s="23">
        <f>K27/31</f>
        <v>5.967741935483871</v>
      </c>
      <c r="L28" s="23">
        <f>L27/30</f>
        <v>5.233333333333333</v>
      </c>
      <c r="M28" s="23">
        <f>M27/31</f>
        <v>5.709677419354839</v>
      </c>
      <c r="N28" s="24">
        <f aca="true" t="shared" si="5" ref="N28:N35">SUM(B28:M28)</f>
        <v>71.22158218125959</v>
      </c>
    </row>
    <row r="29" spans="1:14" ht="24">
      <c r="A29" s="99" t="s">
        <v>76</v>
      </c>
      <c r="B29" s="21">
        <v>561</v>
      </c>
      <c r="C29" s="21">
        <v>425</v>
      </c>
      <c r="D29" s="21">
        <v>565</v>
      </c>
      <c r="E29" s="21">
        <v>509</v>
      </c>
      <c r="F29" s="21">
        <v>571</v>
      </c>
      <c r="G29" s="21">
        <v>614</v>
      </c>
      <c r="H29" s="21">
        <v>549</v>
      </c>
      <c r="I29" s="21">
        <v>648</v>
      </c>
      <c r="J29" s="21">
        <v>583</v>
      </c>
      <c r="K29" s="21">
        <v>600</v>
      </c>
      <c r="L29" s="21">
        <v>467</v>
      </c>
      <c r="M29" s="21">
        <v>585</v>
      </c>
      <c r="N29" s="22">
        <f t="shared" si="5"/>
        <v>6677</v>
      </c>
    </row>
    <row r="30" spans="1:14" ht="12.75">
      <c r="A30" s="100" t="s">
        <v>77</v>
      </c>
      <c r="B30" s="72">
        <v>5048</v>
      </c>
      <c r="C30" s="72">
        <v>5207</v>
      </c>
      <c r="D30" s="72">
        <v>4760</v>
      </c>
      <c r="E30" s="72">
        <v>6015</v>
      </c>
      <c r="F30" s="72">
        <v>6013</v>
      </c>
      <c r="G30" s="72">
        <v>5110</v>
      </c>
      <c r="H30" s="72">
        <v>6303</v>
      </c>
      <c r="I30" s="72">
        <v>5633</v>
      </c>
      <c r="J30" s="72">
        <v>4280</v>
      </c>
      <c r="K30" s="72">
        <v>4608</v>
      </c>
      <c r="L30" s="72">
        <v>7480</v>
      </c>
      <c r="M30" s="72">
        <v>6565</v>
      </c>
      <c r="N30" s="68">
        <f t="shared" si="5"/>
        <v>67022</v>
      </c>
    </row>
    <row r="31" spans="1:14" ht="13.5" thickBot="1">
      <c r="A31" s="101" t="s">
        <v>54</v>
      </c>
      <c r="B31" s="69">
        <v>0</v>
      </c>
      <c r="C31" s="69">
        <v>0</v>
      </c>
      <c r="D31" s="69">
        <v>201</v>
      </c>
      <c r="E31" s="69">
        <v>2005</v>
      </c>
      <c r="F31" s="69">
        <v>2242</v>
      </c>
      <c r="G31" s="69">
        <v>0</v>
      </c>
      <c r="H31" s="69">
        <v>1573</v>
      </c>
      <c r="I31" s="69">
        <v>0</v>
      </c>
      <c r="J31" s="69">
        <v>936</v>
      </c>
      <c r="K31" s="69">
        <v>1280</v>
      </c>
      <c r="L31" s="69">
        <v>911</v>
      </c>
      <c r="M31" s="69">
        <v>0</v>
      </c>
      <c r="N31" s="24">
        <f t="shared" si="5"/>
        <v>9148</v>
      </c>
    </row>
    <row r="32" spans="1:14" ht="24">
      <c r="A32" s="99" t="s">
        <v>78</v>
      </c>
      <c r="B32" s="27">
        <v>46784</v>
      </c>
      <c r="C32" s="27">
        <v>35355</v>
      </c>
      <c r="D32" s="27">
        <v>49530</v>
      </c>
      <c r="E32" s="27">
        <v>51651</v>
      </c>
      <c r="F32" s="27">
        <v>53777</v>
      </c>
      <c r="G32" s="27">
        <v>52457</v>
      </c>
      <c r="H32" s="27">
        <v>50892</v>
      </c>
      <c r="I32" s="27">
        <v>50242</v>
      </c>
      <c r="J32" s="27">
        <v>48532</v>
      </c>
      <c r="K32" s="27">
        <v>48549</v>
      </c>
      <c r="L32" s="27">
        <v>45546</v>
      </c>
      <c r="M32" s="27">
        <v>51905</v>
      </c>
      <c r="N32" s="22">
        <f t="shared" si="5"/>
        <v>585220</v>
      </c>
    </row>
    <row r="33" spans="1:14" ht="24.75" thickBot="1">
      <c r="A33" s="98" t="s">
        <v>79</v>
      </c>
      <c r="B33" s="29">
        <v>35111</v>
      </c>
      <c r="C33" s="29">
        <v>41328</v>
      </c>
      <c r="D33" s="29">
        <v>32904</v>
      </c>
      <c r="E33" s="29">
        <v>32232</v>
      </c>
      <c r="F33" s="29">
        <v>34320</v>
      </c>
      <c r="G33" s="29">
        <v>35600</v>
      </c>
      <c r="H33" s="29">
        <v>33918</v>
      </c>
      <c r="I33" s="29">
        <v>42343</v>
      </c>
      <c r="J33" s="29">
        <v>41406</v>
      </c>
      <c r="K33" s="29">
        <v>42635</v>
      </c>
      <c r="L33" s="29">
        <v>40027</v>
      </c>
      <c r="M33" s="29">
        <v>37205</v>
      </c>
      <c r="N33" s="24">
        <f t="shared" si="5"/>
        <v>449029</v>
      </c>
    </row>
    <row r="34" spans="1:14" ht="13.5" thickBot="1">
      <c r="A34" s="102" t="s">
        <v>0</v>
      </c>
      <c r="B34" s="73">
        <f>SUM(B32:B33)</f>
        <v>81895</v>
      </c>
      <c r="C34" s="73">
        <f aca="true" t="shared" si="6" ref="C34:M34">SUM(C32:C33)</f>
        <v>76683</v>
      </c>
      <c r="D34" s="73">
        <f t="shared" si="6"/>
        <v>82434</v>
      </c>
      <c r="E34" s="73">
        <f t="shared" si="6"/>
        <v>83883</v>
      </c>
      <c r="F34" s="73">
        <f t="shared" si="6"/>
        <v>88097</v>
      </c>
      <c r="G34" s="73">
        <f t="shared" si="6"/>
        <v>88057</v>
      </c>
      <c r="H34" s="73">
        <f t="shared" si="6"/>
        <v>84810</v>
      </c>
      <c r="I34" s="73">
        <f t="shared" si="6"/>
        <v>92585</v>
      </c>
      <c r="J34" s="73">
        <f t="shared" si="6"/>
        <v>89938</v>
      </c>
      <c r="K34" s="73">
        <f t="shared" si="6"/>
        <v>91184</v>
      </c>
      <c r="L34" s="73">
        <f t="shared" si="6"/>
        <v>85573</v>
      </c>
      <c r="M34" s="73">
        <f t="shared" si="6"/>
        <v>89110</v>
      </c>
      <c r="N34" s="22">
        <f t="shared" si="5"/>
        <v>1034249</v>
      </c>
    </row>
    <row r="35" spans="1:14" ht="13.5" thickBot="1">
      <c r="A35" s="103" t="s">
        <v>80</v>
      </c>
      <c r="B35" s="25">
        <v>11757803</v>
      </c>
      <c r="C35" s="25">
        <v>12105947</v>
      </c>
      <c r="D35" s="25">
        <v>13602133</v>
      </c>
      <c r="E35" s="25">
        <v>12569192</v>
      </c>
      <c r="F35" s="25">
        <v>14529223</v>
      </c>
      <c r="G35" s="25">
        <v>14670571</v>
      </c>
      <c r="H35" s="25">
        <v>13255737</v>
      </c>
      <c r="I35" s="25">
        <v>12758195</v>
      </c>
      <c r="J35" s="25">
        <v>13916348</v>
      </c>
      <c r="K35" s="25">
        <v>12390092</v>
      </c>
      <c r="L35" s="25">
        <v>14130654</v>
      </c>
      <c r="M35" s="25">
        <v>13154114</v>
      </c>
      <c r="N35" s="22">
        <f t="shared" si="5"/>
        <v>158840009</v>
      </c>
    </row>
    <row r="36" spans="1:14" ht="13.5" thickBot="1">
      <c r="A36" s="96"/>
      <c r="B36" s="188">
        <v>2012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</row>
    <row r="37" spans="1:14" ht="13.5" thickBot="1">
      <c r="A37" s="96"/>
      <c r="B37" s="95" t="s">
        <v>3</v>
      </c>
      <c r="C37" s="95" t="s">
        <v>4</v>
      </c>
      <c r="D37" s="95" t="s">
        <v>5</v>
      </c>
      <c r="E37" s="95" t="s">
        <v>6</v>
      </c>
      <c r="F37" s="95" t="s">
        <v>7</v>
      </c>
      <c r="G37" s="95" t="s">
        <v>8</v>
      </c>
      <c r="H37" s="95" t="s">
        <v>9</v>
      </c>
      <c r="I37" s="95" t="s">
        <v>10</v>
      </c>
      <c r="J37" s="95" t="s">
        <v>11</v>
      </c>
      <c r="K37" s="95" t="s">
        <v>12</v>
      </c>
      <c r="L37" s="95" t="s">
        <v>13</v>
      </c>
      <c r="M37" s="95" t="s">
        <v>14</v>
      </c>
      <c r="N37" s="95" t="s">
        <v>15</v>
      </c>
    </row>
    <row r="38" spans="1:14" ht="12.75">
      <c r="A38" s="97" t="s">
        <v>74</v>
      </c>
      <c r="B38" s="21">
        <v>178</v>
      </c>
      <c r="C38" s="21">
        <v>138</v>
      </c>
      <c r="D38" s="21">
        <v>177</v>
      </c>
      <c r="E38" s="21">
        <v>164</v>
      </c>
      <c r="F38" s="21">
        <v>171</v>
      </c>
      <c r="G38" s="21">
        <v>184</v>
      </c>
      <c r="H38" s="21">
        <v>190</v>
      </c>
      <c r="I38" s="21">
        <v>198</v>
      </c>
      <c r="J38" s="21">
        <v>186</v>
      </c>
      <c r="K38" s="21">
        <v>194</v>
      </c>
      <c r="L38" s="21">
        <v>176</v>
      </c>
      <c r="M38" s="21">
        <v>169</v>
      </c>
      <c r="N38" s="22">
        <f>SUM(B38:M38)</f>
        <v>2125</v>
      </c>
    </row>
    <row r="39" spans="1:14" ht="13.5" thickBot="1">
      <c r="A39" s="98" t="s">
        <v>75</v>
      </c>
      <c r="B39" s="23">
        <f>B38/31</f>
        <v>5.741935483870968</v>
      </c>
      <c r="C39" s="23">
        <f>C38/28</f>
        <v>4.928571428571429</v>
      </c>
      <c r="D39" s="23">
        <f>D38/31</f>
        <v>5.709677419354839</v>
      </c>
      <c r="E39" s="23">
        <f>E38/30</f>
        <v>5.466666666666667</v>
      </c>
      <c r="F39" s="23">
        <f>F38/31</f>
        <v>5.516129032258065</v>
      </c>
      <c r="G39" s="23">
        <f>G38/30</f>
        <v>6.133333333333334</v>
      </c>
      <c r="H39" s="23">
        <f>H38/31</f>
        <v>6.129032258064516</v>
      </c>
      <c r="I39" s="23">
        <f>I38/31</f>
        <v>6.387096774193548</v>
      </c>
      <c r="J39" s="23">
        <f>J38/30</f>
        <v>6.2</v>
      </c>
      <c r="K39" s="23">
        <f>K38/31</f>
        <v>6.258064516129032</v>
      </c>
      <c r="L39" s="23">
        <f>L38/30</f>
        <v>5.866666666666666</v>
      </c>
      <c r="M39" s="23">
        <f>M38/31</f>
        <v>5.451612903225806</v>
      </c>
      <c r="N39" s="24">
        <f aca="true" t="shared" si="7" ref="N39:N46">SUM(B39:M39)</f>
        <v>69.78878648233487</v>
      </c>
    </row>
    <row r="40" spans="1:14" ht="24">
      <c r="A40" s="99" t="s">
        <v>76</v>
      </c>
      <c r="B40" s="21">
        <v>560</v>
      </c>
      <c r="C40" s="21">
        <v>500</v>
      </c>
      <c r="D40" s="21">
        <v>574</v>
      </c>
      <c r="E40" s="21">
        <v>622</v>
      </c>
      <c r="F40" s="21">
        <v>594</v>
      </c>
      <c r="G40" s="21">
        <v>635</v>
      </c>
      <c r="H40" s="21">
        <v>659</v>
      </c>
      <c r="I40" s="21">
        <v>653</v>
      </c>
      <c r="J40" s="21">
        <v>543</v>
      </c>
      <c r="K40" s="21">
        <v>608</v>
      </c>
      <c r="L40" s="21">
        <v>631</v>
      </c>
      <c r="M40" s="21">
        <v>646</v>
      </c>
      <c r="N40" s="22">
        <f t="shared" si="7"/>
        <v>7225</v>
      </c>
    </row>
    <row r="41" spans="1:14" ht="12.75">
      <c r="A41" s="100" t="s">
        <v>77</v>
      </c>
      <c r="B41" s="72">
        <v>7214</v>
      </c>
      <c r="C41" s="72">
        <v>5849</v>
      </c>
      <c r="D41" s="72">
        <v>6865</v>
      </c>
      <c r="E41" s="72">
        <v>4620</v>
      </c>
      <c r="F41" s="72">
        <v>7549</v>
      </c>
      <c r="G41" s="72">
        <v>7631</v>
      </c>
      <c r="H41" s="72">
        <v>8544</v>
      </c>
      <c r="I41" s="72">
        <v>6723</v>
      </c>
      <c r="J41" s="72">
        <v>6501</v>
      </c>
      <c r="K41" s="72">
        <v>7762</v>
      </c>
      <c r="L41" s="72">
        <v>7776</v>
      </c>
      <c r="M41" s="72">
        <v>9160</v>
      </c>
      <c r="N41" s="68">
        <f t="shared" si="7"/>
        <v>86194</v>
      </c>
    </row>
    <row r="42" spans="1:14" ht="13.5" thickBot="1">
      <c r="A42" s="101" t="s">
        <v>54</v>
      </c>
      <c r="B42" s="69">
        <v>0</v>
      </c>
      <c r="C42" s="69">
        <v>0</v>
      </c>
      <c r="D42" s="69">
        <v>117</v>
      </c>
      <c r="E42" s="69">
        <v>261</v>
      </c>
      <c r="F42" s="69">
        <v>165</v>
      </c>
      <c r="G42" s="69">
        <v>361</v>
      </c>
      <c r="H42" s="69">
        <v>1169</v>
      </c>
      <c r="I42" s="69">
        <v>1655</v>
      </c>
      <c r="J42" s="69">
        <v>1475</v>
      </c>
      <c r="K42" s="69">
        <v>559</v>
      </c>
      <c r="L42" s="69">
        <v>0</v>
      </c>
      <c r="M42" s="69">
        <v>0</v>
      </c>
      <c r="N42" s="24">
        <f t="shared" si="7"/>
        <v>5762</v>
      </c>
    </row>
    <row r="43" spans="1:14" ht="24">
      <c r="A43" s="99" t="s">
        <v>78</v>
      </c>
      <c r="B43" s="27">
        <v>43775</v>
      </c>
      <c r="C43" s="27">
        <v>45721</v>
      </c>
      <c r="D43" s="27">
        <v>48360</v>
      </c>
      <c r="E43" s="27">
        <v>54396</v>
      </c>
      <c r="F43" s="27">
        <v>57384</v>
      </c>
      <c r="G43" s="27">
        <v>55895</v>
      </c>
      <c r="H43" s="27">
        <v>56901</v>
      </c>
      <c r="I43" s="27">
        <v>55031</v>
      </c>
      <c r="J43" s="27">
        <v>59816</v>
      </c>
      <c r="K43" s="27">
        <v>53879</v>
      </c>
      <c r="L43" s="27">
        <v>49466</v>
      </c>
      <c r="M43" s="27">
        <v>54345</v>
      </c>
      <c r="N43" s="22">
        <f t="shared" si="7"/>
        <v>634969</v>
      </c>
    </row>
    <row r="44" spans="1:14" ht="24.75" thickBot="1">
      <c r="A44" s="98" t="s">
        <v>79</v>
      </c>
      <c r="B44" s="29">
        <v>35323</v>
      </c>
      <c r="C44" s="29">
        <v>25718</v>
      </c>
      <c r="D44" s="29">
        <v>44956</v>
      </c>
      <c r="E44" s="29">
        <v>34561</v>
      </c>
      <c r="F44" s="29">
        <v>36756</v>
      </c>
      <c r="G44" s="29">
        <v>31923</v>
      </c>
      <c r="H44" s="29">
        <v>39082</v>
      </c>
      <c r="I44" s="29">
        <v>37992</v>
      </c>
      <c r="J44" s="29">
        <v>32233</v>
      </c>
      <c r="K44" s="29">
        <v>33220</v>
      </c>
      <c r="L44" s="29">
        <v>24052</v>
      </c>
      <c r="M44" s="29">
        <v>30971</v>
      </c>
      <c r="N44" s="24">
        <f t="shared" si="7"/>
        <v>406787</v>
      </c>
    </row>
    <row r="45" spans="1:14" ht="13.5" thickBot="1">
      <c r="A45" s="102" t="s">
        <v>0</v>
      </c>
      <c r="B45" s="73">
        <f>SUM(B43:B44)</f>
        <v>79098</v>
      </c>
      <c r="C45" s="73">
        <f aca="true" t="shared" si="8" ref="C45:M45">SUM(C43:C44)</f>
        <v>71439</v>
      </c>
      <c r="D45" s="73">
        <f t="shared" si="8"/>
        <v>93316</v>
      </c>
      <c r="E45" s="73">
        <f t="shared" si="8"/>
        <v>88957</v>
      </c>
      <c r="F45" s="73">
        <f t="shared" si="8"/>
        <v>94140</v>
      </c>
      <c r="G45" s="73">
        <f t="shared" si="8"/>
        <v>87818</v>
      </c>
      <c r="H45" s="73">
        <f t="shared" si="8"/>
        <v>95983</v>
      </c>
      <c r="I45" s="73">
        <f t="shared" si="8"/>
        <v>93023</v>
      </c>
      <c r="J45" s="73">
        <f t="shared" si="8"/>
        <v>92049</v>
      </c>
      <c r="K45" s="73">
        <f t="shared" si="8"/>
        <v>87099</v>
      </c>
      <c r="L45" s="73">
        <f t="shared" si="8"/>
        <v>73518</v>
      </c>
      <c r="M45" s="73">
        <f t="shared" si="8"/>
        <v>85316</v>
      </c>
      <c r="N45" s="74">
        <f t="shared" si="7"/>
        <v>1041756</v>
      </c>
    </row>
    <row r="46" spans="1:14" ht="13.5" thickBot="1">
      <c r="A46" s="103" t="s">
        <v>80</v>
      </c>
      <c r="B46" s="25">
        <v>13802145</v>
      </c>
      <c r="C46" s="25">
        <v>11820735</v>
      </c>
      <c r="D46" s="25">
        <v>14102705</v>
      </c>
      <c r="E46" s="25">
        <v>13925250</v>
      </c>
      <c r="F46" s="25">
        <v>15533698</v>
      </c>
      <c r="G46" s="25">
        <v>15932553</v>
      </c>
      <c r="H46" s="25">
        <v>15400656</v>
      </c>
      <c r="I46" s="25">
        <v>16147474</v>
      </c>
      <c r="J46" s="25">
        <v>11974156</v>
      </c>
      <c r="K46" s="25">
        <v>14639970</v>
      </c>
      <c r="L46" s="25">
        <v>15266945</v>
      </c>
      <c r="M46" s="25">
        <v>16201293</v>
      </c>
      <c r="N46" s="25">
        <f t="shared" si="7"/>
        <v>174747580</v>
      </c>
    </row>
    <row r="47" spans="2:14" ht="13.5" thickBot="1">
      <c r="B47" s="188">
        <v>2013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2:14" ht="13.5" thickBot="1">
      <c r="B48" s="95" t="s">
        <v>3</v>
      </c>
      <c r="C48" s="95" t="s">
        <v>4</v>
      </c>
      <c r="D48" s="95" t="s">
        <v>5</v>
      </c>
      <c r="E48" s="95" t="s">
        <v>6</v>
      </c>
      <c r="F48" s="95" t="s">
        <v>7</v>
      </c>
      <c r="G48" s="95" t="s">
        <v>8</v>
      </c>
      <c r="H48" s="95" t="s">
        <v>9</v>
      </c>
      <c r="I48" s="95" t="s">
        <v>10</v>
      </c>
      <c r="J48" s="95" t="s">
        <v>11</v>
      </c>
      <c r="K48" s="95" t="s">
        <v>12</v>
      </c>
      <c r="L48" s="95" t="s">
        <v>13</v>
      </c>
      <c r="M48" s="95" t="s">
        <v>14</v>
      </c>
      <c r="N48" s="95" t="s">
        <v>72</v>
      </c>
    </row>
    <row r="49" spans="1:14" ht="12.75">
      <c r="A49" s="97" t="s">
        <v>74</v>
      </c>
      <c r="B49" s="21">
        <v>164</v>
      </c>
      <c r="C49" s="21">
        <v>172</v>
      </c>
      <c r="D49" s="21">
        <v>186</v>
      </c>
      <c r="E49" s="21">
        <v>189</v>
      </c>
      <c r="F49" s="21">
        <v>176</v>
      </c>
      <c r="G49" s="21">
        <v>171</v>
      </c>
      <c r="H49" s="21">
        <v>182</v>
      </c>
      <c r="I49" s="21">
        <v>176</v>
      </c>
      <c r="J49" s="21">
        <v>173</v>
      </c>
      <c r="K49" s="21">
        <v>170</v>
      </c>
      <c r="L49" s="21">
        <v>193</v>
      </c>
      <c r="M49" s="21">
        <v>162</v>
      </c>
      <c r="N49" s="22">
        <f>SUM(B49:M49)</f>
        <v>2114</v>
      </c>
    </row>
    <row r="50" spans="1:14" ht="13.5" thickBot="1">
      <c r="A50" s="98" t="s">
        <v>75</v>
      </c>
      <c r="B50" s="23">
        <f>B49/31</f>
        <v>5.290322580645161</v>
      </c>
      <c r="C50" s="23">
        <f>C49/28</f>
        <v>6.142857142857143</v>
      </c>
      <c r="D50" s="23">
        <f>D49/31</f>
        <v>6</v>
      </c>
      <c r="E50" s="23">
        <f>E49/30</f>
        <v>6.3</v>
      </c>
      <c r="F50" s="23">
        <f>F49/31</f>
        <v>5.67741935483871</v>
      </c>
      <c r="G50" s="23">
        <f>G49/30</f>
        <v>5.7</v>
      </c>
      <c r="H50" s="23">
        <f>H49/31</f>
        <v>5.870967741935484</v>
      </c>
      <c r="I50" s="23">
        <f>I49/31</f>
        <v>5.67741935483871</v>
      </c>
      <c r="J50" s="23">
        <f>J49/30</f>
        <v>5.766666666666667</v>
      </c>
      <c r="K50" s="23">
        <f>K49/31</f>
        <v>5.483870967741935</v>
      </c>
      <c r="L50" s="23">
        <f>L49/30</f>
        <v>6.433333333333334</v>
      </c>
      <c r="M50" s="23">
        <f>M49/31</f>
        <v>5.225806451612903</v>
      </c>
      <c r="N50" s="24">
        <f aca="true" t="shared" si="9" ref="N50:N57">SUM(B50:M50)</f>
        <v>69.56866359447004</v>
      </c>
    </row>
    <row r="51" spans="1:14" ht="24">
      <c r="A51" s="99" t="s">
        <v>76</v>
      </c>
      <c r="B51" s="21">
        <v>553</v>
      </c>
      <c r="C51" s="21">
        <v>653</v>
      </c>
      <c r="D51" s="21">
        <v>715</v>
      </c>
      <c r="E51" s="21">
        <v>759</v>
      </c>
      <c r="F51" s="21">
        <v>687</v>
      </c>
      <c r="G51" s="21">
        <v>725</v>
      </c>
      <c r="H51" s="21">
        <v>738</v>
      </c>
      <c r="I51" s="21">
        <v>662</v>
      </c>
      <c r="J51" s="21">
        <v>686</v>
      </c>
      <c r="K51" s="21">
        <v>639</v>
      </c>
      <c r="L51" s="21">
        <v>684</v>
      </c>
      <c r="M51" s="21">
        <v>767</v>
      </c>
      <c r="N51" s="22">
        <f t="shared" si="9"/>
        <v>8268</v>
      </c>
    </row>
    <row r="52" spans="1:14" ht="12.75">
      <c r="A52" s="100" t="s">
        <v>77</v>
      </c>
      <c r="B52" s="72">
        <v>8121</v>
      </c>
      <c r="C52" s="72">
        <v>7273</v>
      </c>
      <c r="D52" s="72">
        <v>7836</v>
      </c>
      <c r="E52" s="72">
        <v>7957</v>
      </c>
      <c r="F52" s="72">
        <v>9049</v>
      </c>
      <c r="G52" s="72">
        <v>8062</v>
      </c>
      <c r="H52" s="72">
        <v>9395</v>
      </c>
      <c r="I52" s="72">
        <v>7072</v>
      </c>
      <c r="J52" s="72">
        <v>6620</v>
      </c>
      <c r="K52" s="72">
        <v>7357</v>
      </c>
      <c r="L52" s="72">
        <v>8169</v>
      </c>
      <c r="M52" s="72">
        <v>8946</v>
      </c>
      <c r="N52" s="68">
        <f t="shared" si="9"/>
        <v>95857</v>
      </c>
    </row>
    <row r="53" spans="1:14" ht="13.5" thickBot="1">
      <c r="A53" s="101" t="s">
        <v>54</v>
      </c>
      <c r="B53" s="69">
        <v>0</v>
      </c>
      <c r="C53" s="69">
        <v>0</v>
      </c>
      <c r="D53" s="69">
        <v>0</v>
      </c>
      <c r="E53" s="69">
        <v>484</v>
      </c>
      <c r="F53" s="69">
        <v>177</v>
      </c>
      <c r="G53" s="69">
        <v>579</v>
      </c>
      <c r="H53" s="69">
        <v>1931</v>
      </c>
      <c r="I53" s="69">
        <v>1481</v>
      </c>
      <c r="J53" s="69">
        <v>1492</v>
      </c>
      <c r="K53" s="69">
        <v>0</v>
      </c>
      <c r="L53" s="69">
        <v>289</v>
      </c>
      <c r="M53" s="69">
        <v>0</v>
      </c>
      <c r="N53" s="24">
        <f t="shared" si="9"/>
        <v>6433</v>
      </c>
    </row>
    <row r="54" spans="1:14" ht="24">
      <c r="A54" s="99" t="s">
        <v>78</v>
      </c>
      <c r="B54" s="27">
        <v>56341</v>
      </c>
      <c r="C54" s="27">
        <v>51438</v>
      </c>
      <c r="D54" s="27">
        <v>60623</v>
      </c>
      <c r="E54" s="27">
        <v>63950</v>
      </c>
      <c r="F54" s="27">
        <v>69538</v>
      </c>
      <c r="G54" s="27">
        <v>71444</v>
      </c>
      <c r="H54" s="27">
        <v>70737</v>
      </c>
      <c r="I54" s="27">
        <v>69100</v>
      </c>
      <c r="J54" s="27">
        <v>63653</v>
      </c>
      <c r="K54" s="27">
        <v>61582</v>
      </c>
      <c r="L54" s="27">
        <v>57305</v>
      </c>
      <c r="M54" s="27">
        <v>62628</v>
      </c>
      <c r="N54" s="22">
        <f t="shared" si="9"/>
        <v>758339</v>
      </c>
    </row>
    <row r="55" spans="1:14" ht="24.75" thickBot="1">
      <c r="A55" s="98" t="s">
        <v>79</v>
      </c>
      <c r="B55" s="29">
        <v>34952</v>
      </c>
      <c r="C55" s="29">
        <v>30557</v>
      </c>
      <c r="D55" s="29">
        <v>31227</v>
      </c>
      <c r="E55" s="29">
        <v>25794</v>
      </c>
      <c r="F55" s="29">
        <v>29453</v>
      </c>
      <c r="G55" s="29">
        <v>32845</v>
      </c>
      <c r="H55" s="29">
        <v>33036</v>
      </c>
      <c r="I55" s="29">
        <v>29523</v>
      </c>
      <c r="J55" s="29">
        <v>27331</v>
      </c>
      <c r="K55" s="29">
        <v>24491</v>
      </c>
      <c r="L55" s="29">
        <v>30343</v>
      </c>
      <c r="M55" s="29">
        <v>29443</v>
      </c>
      <c r="N55" s="24">
        <f t="shared" si="9"/>
        <v>358995</v>
      </c>
    </row>
    <row r="56" spans="1:14" ht="13.5" thickBot="1">
      <c r="A56" s="102" t="s">
        <v>0</v>
      </c>
      <c r="B56" s="73">
        <f>SUM(B54:B55)</f>
        <v>91293</v>
      </c>
      <c r="C56" s="73">
        <f aca="true" t="shared" si="10" ref="C56:M56">SUM(C54:C55)</f>
        <v>81995</v>
      </c>
      <c r="D56" s="73">
        <f t="shared" si="10"/>
        <v>91850</v>
      </c>
      <c r="E56" s="73">
        <f t="shared" si="10"/>
        <v>89744</v>
      </c>
      <c r="F56" s="73">
        <f t="shared" si="10"/>
        <v>98991</v>
      </c>
      <c r="G56" s="73">
        <f t="shared" si="10"/>
        <v>104289</v>
      </c>
      <c r="H56" s="73">
        <f t="shared" si="10"/>
        <v>103773</v>
      </c>
      <c r="I56" s="73">
        <f t="shared" si="10"/>
        <v>98623</v>
      </c>
      <c r="J56" s="73">
        <f t="shared" si="10"/>
        <v>90984</v>
      </c>
      <c r="K56" s="73">
        <f t="shared" si="10"/>
        <v>86073</v>
      </c>
      <c r="L56" s="73">
        <f t="shared" si="10"/>
        <v>87648</v>
      </c>
      <c r="M56" s="73">
        <f t="shared" si="10"/>
        <v>92071</v>
      </c>
      <c r="N56" s="74">
        <f t="shared" si="9"/>
        <v>1117334</v>
      </c>
    </row>
    <row r="57" spans="1:14" ht="13.5" thickBot="1">
      <c r="A57" s="103" t="s">
        <v>80</v>
      </c>
      <c r="B57" s="25">
        <v>16743102</v>
      </c>
      <c r="C57" s="25">
        <v>15810212</v>
      </c>
      <c r="D57" s="25">
        <v>17366320</v>
      </c>
      <c r="E57" s="25">
        <v>18094385</v>
      </c>
      <c r="F57" s="25">
        <v>19048568</v>
      </c>
      <c r="G57" s="25">
        <v>18869058</v>
      </c>
      <c r="H57" s="25">
        <v>20813829</v>
      </c>
      <c r="I57" s="25">
        <v>18976136</v>
      </c>
      <c r="J57" s="25">
        <v>18920761</v>
      </c>
      <c r="K57" s="25">
        <v>18586753</v>
      </c>
      <c r="L57" s="25">
        <v>17991396</v>
      </c>
      <c r="M57" s="25">
        <v>17888577</v>
      </c>
      <c r="N57" s="25">
        <f t="shared" si="9"/>
        <v>219109097</v>
      </c>
    </row>
    <row r="58" spans="1:10" s="3" customFormat="1" ht="13.5" customHeight="1">
      <c r="A58" s="104" t="s">
        <v>83</v>
      </c>
      <c r="B58" s="15"/>
      <c r="D58" s="105"/>
      <c r="F58" s="106"/>
      <c r="J58" s="106"/>
    </row>
  </sheetData>
  <sheetProtection/>
  <mergeCells count="5">
    <mergeCell ref="B14:N14"/>
    <mergeCell ref="B3:N3"/>
    <mergeCell ref="B25:N25"/>
    <mergeCell ref="B36:N36"/>
    <mergeCell ref="B47:N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5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7109375" style="3" customWidth="1"/>
    <col min="2" max="2" width="10.7109375" style="15" customWidth="1"/>
    <col min="3" max="3" width="20.7109375" style="3" customWidth="1"/>
    <col min="4" max="4" width="8.7109375" style="105" customWidth="1"/>
    <col min="5" max="15" width="8.7109375" style="3" customWidth="1"/>
    <col min="16" max="16" width="9.00390625" style="3" customWidth="1"/>
    <col min="17" max="16384" width="9.00390625" style="3" customWidth="1"/>
  </cols>
  <sheetData>
    <row r="1" spans="1:8" ht="19.5" customHeight="1">
      <c r="A1" s="1" t="s">
        <v>85</v>
      </c>
      <c r="B1" s="5"/>
      <c r="C1" s="14"/>
      <c r="D1" s="107"/>
      <c r="E1" s="14"/>
      <c r="F1" s="14"/>
      <c r="G1" s="14"/>
      <c r="H1" s="14"/>
    </row>
    <row r="2" ht="6.75" customHeight="1" thickBot="1"/>
    <row r="3" spans="4:16" ht="13.5" customHeight="1" thickBot="1">
      <c r="D3" s="188">
        <v>2013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4:16" ht="13.5" thickBot="1">
      <c r="D4" s="95" t="s">
        <v>3</v>
      </c>
      <c r="E4" s="95" t="s">
        <v>4</v>
      </c>
      <c r="F4" s="95" t="s">
        <v>5</v>
      </c>
      <c r="G4" s="95" t="s">
        <v>6</v>
      </c>
      <c r="H4" s="95" t="s">
        <v>7</v>
      </c>
      <c r="I4" s="95" t="s">
        <v>8</v>
      </c>
      <c r="J4" s="95" t="s">
        <v>9</v>
      </c>
      <c r="K4" s="95" t="s">
        <v>10</v>
      </c>
      <c r="L4" s="95" t="s">
        <v>11</v>
      </c>
      <c r="M4" s="95" t="s">
        <v>12</v>
      </c>
      <c r="N4" s="95" t="s">
        <v>13</v>
      </c>
      <c r="O4" s="95" t="s">
        <v>14</v>
      </c>
      <c r="P4" s="95" t="s">
        <v>72</v>
      </c>
    </row>
    <row r="5" spans="1:16" ht="13.5" customHeight="1" thickBot="1">
      <c r="A5" s="200" t="s">
        <v>86</v>
      </c>
      <c r="B5" s="108" t="s">
        <v>87</v>
      </c>
      <c r="C5" s="47" t="s">
        <v>88</v>
      </c>
      <c r="D5" s="109">
        <f aca="true" t="shared" si="0" ref="D5:P5">SUM(D6:D56)</f>
        <v>498471</v>
      </c>
      <c r="E5" s="109">
        <f t="shared" si="0"/>
        <v>577572</v>
      </c>
      <c r="F5" s="109">
        <f t="shared" si="0"/>
        <v>635699</v>
      </c>
      <c r="G5" s="109">
        <f t="shared" si="0"/>
        <v>662958</v>
      </c>
      <c r="H5" s="109">
        <f t="shared" si="0"/>
        <v>578164</v>
      </c>
      <c r="I5" s="109">
        <f t="shared" si="0"/>
        <v>612390</v>
      </c>
      <c r="J5" s="109">
        <f t="shared" si="0"/>
        <v>631912</v>
      </c>
      <c r="K5" s="109">
        <f t="shared" si="0"/>
        <v>589020</v>
      </c>
      <c r="L5" s="109">
        <f t="shared" si="0"/>
        <v>581081</v>
      </c>
      <c r="M5" s="109">
        <f t="shared" si="0"/>
        <v>557951</v>
      </c>
      <c r="N5" s="109">
        <f t="shared" si="0"/>
        <v>605974</v>
      </c>
      <c r="O5" s="109">
        <f t="shared" si="0"/>
        <v>699035</v>
      </c>
      <c r="P5" s="26">
        <f t="shared" si="0"/>
        <v>7230227</v>
      </c>
    </row>
    <row r="6" spans="1:16" ht="12.75">
      <c r="A6" s="201"/>
      <c r="B6" s="110">
        <v>1</v>
      </c>
      <c r="C6" s="111" t="s">
        <v>53</v>
      </c>
      <c r="D6" s="53">
        <v>7090</v>
      </c>
      <c r="E6" s="53">
        <v>7528</v>
      </c>
      <c r="F6" s="53">
        <v>9318</v>
      </c>
      <c r="G6" s="53">
        <v>15620</v>
      </c>
      <c r="H6" s="53">
        <v>9330</v>
      </c>
      <c r="I6" s="53">
        <v>11166</v>
      </c>
      <c r="J6" s="53">
        <v>3696</v>
      </c>
      <c r="K6" s="53">
        <v>14994</v>
      </c>
      <c r="L6" s="53">
        <v>5903</v>
      </c>
      <c r="M6" s="53">
        <v>8310</v>
      </c>
      <c r="N6" s="53">
        <v>7576</v>
      </c>
      <c r="O6" s="55">
        <v>9764</v>
      </c>
      <c r="P6" s="112">
        <f>SUM(D6:O6)</f>
        <v>110295</v>
      </c>
    </row>
    <row r="7" spans="1:16" ht="12.75">
      <c r="A7" s="201"/>
      <c r="B7" s="113">
        <v>2</v>
      </c>
      <c r="C7" s="114" t="s">
        <v>89</v>
      </c>
      <c r="D7" s="55">
        <v>8898</v>
      </c>
      <c r="E7" s="55">
        <v>8558</v>
      </c>
      <c r="F7" s="55">
        <v>8814</v>
      </c>
      <c r="G7" s="55">
        <v>10838</v>
      </c>
      <c r="H7" s="55">
        <v>11731</v>
      </c>
      <c r="I7" s="55">
        <v>9857</v>
      </c>
      <c r="J7" s="55">
        <v>10026</v>
      </c>
      <c r="K7" s="55">
        <v>9945</v>
      </c>
      <c r="L7" s="55">
        <v>7194</v>
      </c>
      <c r="M7" s="55">
        <v>9417</v>
      </c>
      <c r="N7" s="55">
        <v>8250</v>
      </c>
      <c r="O7" s="55">
        <v>8524</v>
      </c>
      <c r="P7" s="115">
        <f aca="true" t="shared" si="1" ref="P7:P53">SUM(D7:O7)</f>
        <v>112052</v>
      </c>
    </row>
    <row r="8" spans="1:16" ht="12.75">
      <c r="A8" s="201"/>
      <c r="B8" s="113">
        <v>3</v>
      </c>
      <c r="C8" s="114" t="s">
        <v>90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2464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115">
        <f t="shared" si="1"/>
        <v>2464</v>
      </c>
    </row>
    <row r="9" spans="1:16" ht="12.75">
      <c r="A9" s="201"/>
      <c r="B9" s="113">
        <v>4</v>
      </c>
      <c r="C9" s="114" t="s">
        <v>91</v>
      </c>
      <c r="D9" s="55">
        <v>12783</v>
      </c>
      <c r="E9" s="55">
        <v>11104</v>
      </c>
      <c r="F9" s="55">
        <v>12617</v>
      </c>
      <c r="G9" s="55">
        <v>14378</v>
      </c>
      <c r="H9" s="55">
        <v>14729</v>
      </c>
      <c r="I9" s="55">
        <v>16323</v>
      </c>
      <c r="J9" s="55">
        <v>15204</v>
      </c>
      <c r="K9" s="55">
        <v>12038</v>
      </c>
      <c r="L9" s="55">
        <v>10925</v>
      </c>
      <c r="M9" s="55">
        <v>11070</v>
      </c>
      <c r="N9" s="55">
        <v>13339</v>
      </c>
      <c r="O9" s="55">
        <v>16089</v>
      </c>
      <c r="P9" s="115">
        <f t="shared" si="1"/>
        <v>160599</v>
      </c>
    </row>
    <row r="10" spans="1:16" ht="12.75">
      <c r="A10" s="201"/>
      <c r="B10" s="113">
        <v>5</v>
      </c>
      <c r="C10" s="116" t="s">
        <v>92</v>
      </c>
      <c r="D10" s="55">
        <v>38425</v>
      </c>
      <c r="E10" s="55">
        <v>17312</v>
      </c>
      <c r="F10" s="55">
        <v>62879</v>
      </c>
      <c r="G10" s="55">
        <v>76640</v>
      </c>
      <c r="H10" s="55">
        <v>7903</v>
      </c>
      <c r="I10" s="55">
        <v>29737</v>
      </c>
      <c r="J10" s="55">
        <v>33529</v>
      </c>
      <c r="K10" s="55">
        <v>50027</v>
      </c>
      <c r="L10" s="55">
        <v>50032</v>
      </c>
      <c r="M10" s="55">
        <v>37688</v>
      </c>
      <c r="N10" s="55">
        <v>52664</v>
      </c>
      <c r="O10" s="55">
        <v>78657</v>
      </c>
      <c r="P10" s="115">
        <f t="shared" si="1"/>
        <v>535493</v>
      </c>
    </row>
    <row r="11" spans="1:16" ht="12.75">
      <c r="A11" s="201"/>
      <c r="B11" s="113">
        <v>6</v>
      </c>
      <c r="C11" s="114" t="s">
        <v>93</v>
      </c>
      <c r="D11" s="55">
        <v>4947</v>
      </c>
      <c r="E11" s="55">
        <v>1816</v>
      </c>
      <c r="F11" s="55">
        <v>3919</v>
      </c>
      <c r="G11" s="55">
        <v>4318</v>
      </c>
      <c r="H11" s="55">
        <v>3055</v>
      </c>
      <c r="I11" s="55">
        <v>4409</v>
      </c>
      <c r="J11" s="55">
        <v>4092</v>
      </c>
      <c r="K11" s="55">
        <v>2314</v>
      </c>
      <c r="L11" s="55">
        <v>3957</v>
      </c>
      <c r="M11" s="55">
        <v>2470</v>
      </c>
      <c r="N11" s="55">
        <v>3612</v>
      </c>
      <c r="O11" s="55">
        <v>6674</v>
      </c>
      <c r="P11" s="115">
        <f t="shared" si="1"/>
        <v>45583</v>
      </c>
    </row>
    <row r="12" spans="1:16" ht="12.75">
      <c r="A12" s="201"/>
      <c r="B12" s="113">
        <v>7</v>
      </c>
      <c r="C12" s="114" t="s">
        <v>94</v>
      </c>
      <c r="D12" s="55">
        <v>2368</v>
      </c>
      <c r="E12" s="55">
        <v>1621</v>
      </c>
      <c r="F12" s="55">
        <v>1189</v>
      </c>
      <c r="G12" s="55">
        <v>1577</v>
      </c>
      <c r="H12" s="55">
        <v>2300</v>
      </c>
      <c r="I12" s="55">
        <v>1953</v>
      </c>
      <c r="J12" s="55">
        <v>2769</v>
      </c>
      <c r="K12" s="55">
        <v>4238</v>
      </c>
      <c r="L12" s="55">
        <v>2314</v>
      </c>
      <c r="M12" s="55">
        <v>2247</v>
      </c>
      <c r="N12" s="55">
        <v>2092</v>
      </c>
      <c r="O12" s="55">
        <v>1555</v>
      </c>
      <c r="P12" s="115">
        <f t="shared" si="1"/>
        <v>26223</v>
      </c>
    </row>
    <row r="13" spans="1:16" ht="12.75">
      <c r="A13" s="201"/>
      <c r="B13" s="113">
        <v>8</v>
      </c>
      <c r="C13" s="114" t="s">
        <v>95</v>
      </c>
      <c r="D13" s="55">
        <v>3405</v>
      </c>
      <c r="E13" s="55">
        <v>3027</v>
      </c>
      <c r="F13" s="55">
        <v>4262</v>
      </c>
      <c r="G13" s="55">
        <v>5182</v>
      </c>
      <c r="H13" s="55">
        <v>6702</v>
      </c>
      <c r="I13" s="55">
        <v>5818</v>
      </c>
      <c r="J13" s="55">
        <v>6163</v>
      </c>
      <c r="K13" s="55">
        <v>3814</v>
      </c>
      <c r="L13" s="55">
        <v>3009</v>
      </c>
      <c r="M13" s="55">
        <v>4344</v>
      </c>
      <c r="N13" s="55">
        <v>3697</v>
      </c>
      <c r="O13" s="55">
        <v>4597</v>
      </c>
      <c r="P13" s="115">
        <f t="shared" si="1"/>
        <v>54020</v>
      </c>
    </row>
    <row r="14" spans="1:16" ht="12.75">
      <c r="A14" s="201"/>
      <c r="B14" s="113">
        <v>9</v>
      </c>
      <c r="C14" s="114" t="s">
        <v>96</v>
      </c>
      <c r="D14" s="55">
        <v>2787</v>
      </c>
      <c r="E14" s="55">
        <v>2000</v>
      </c>
      <c r="F14" s="55">
        <v>2595</v>
      </c>
      <c r="G14" s="55">
        <v>2577</v>
      </c>
      <c r="H14" s="55">
        <v>3679</v>
      </c>
      <c r="I14" s="55">
        <v>3508</v>
      </c>
      <c r="J14" s="55">
        <v>2722</v>
      </c>
      <c r="K14" s="55">
        <v>2462</v>
      </c>
      <c r="L14" s="55">
        <v>3199</v>
      </c>
      <c r="M14" s="55">
        <v>1101</v>
      </c>
      <c r="N14" s="55">
        <v>5057</v>
      </c>
      <c r="O14" s="55">
        <v>3536</v>
      </c>
      <c r="P14" s="115">
        <f t="shared" si="1"/>
        <v>35223</v>
      </c>
    </row>
    <row r="15" spans="1:16" ht="12.75">
      <c r="A15" s="201"/>
      <c r="B15" s="113">
        <v>10</v>
      </c>
      <c r="C15" s="114" t="s">
        <v>97</v>
      </c>
      <c r="D15" s="55">
        <v>197</v>
      </c>
      <c r="E15" s="55">
        <v>342</v>
      </c>
      <c r="F15" s="55">
        <v>316</v>
      </c>
      <c r="G15" s="55">
        <v>0</v>
      </c>
      <c r="H15" s="55">
        <v>48</v>
      </c>
      <c r="I15" s="55">
        <v>248</v>
      </c>
      <c r="J15" s="55">
        <v>377</v>
      </c>
      <c r="K15" s="55">
        <v>621</v>
      </c>
      <c r="L15" s="55">
        <v>98</v>
      </c>
      <c r="M15" s="55">
        <v>727</v>
      </c>
      <c r="N15" s="55">
        <v>452</v>
      </c>
      <c r="O15" s="55">
        <v>337</v>
      </c>
      <c r="P15" s="115">
        <f t="shared" si="1"/>
        <v>3763</v>
      </c>
    </row>
    <row r="16" spans="1:16" ht="12.75">
      <c r="A16" s="201"/>
      <c r="B16" s="113">
        <v>11</v>
      </c>
      <c r="C16" s="114" t="s">
        <v>98</v>
      </c>
      <c r="D16" s="55">
        <v>35814</v>
      </c>
      <c r="E16" s="55">
        <v>28441</v>
      </c>
      <c r="F16" s="55">
        <v>40806</v>
      </c>
      <c r="G16" s="55">
        <v>7082</v>
      </c>
      <c r="H16" s="55">
        <v>41744</v>
      </c>
      <c r="I16" s="55">
        <v>18050</v>
      </c>
      <c r="J16" s="55">
        <v>46419</v>
      </c>
      <c r="K16" s="55">
        <v>20421</v>
      </c>
      <c r="L16" s="55">
        <v>14948</v>
      </c>
      <c r="M16" s="55">
        <v>48473</v>
      </c>
      <c r="N16" s="55">
        <v>60997</v>
      </c>
      <c r="O16" s="55">
        <v>38798</v>
      </c>
      <c r="P16" s="115">
        <f t="shared" si="1"/>
        <v>401993</v>
      </c>
    </row>
    <row r="17" spans="1:16" ht="12.75">
      <c r="A17" s="201"/>
      <c r="B17" s="113">
        <v>12</v>
      </c>
      <c r="C17" s="116" t="s">
        <v>99</v>
      </c>
      <c r="D17" s="55">
        <v>3770</v>
      </c>
      <c r="E17" s="55">
        <v>114</v>
      </c>
      <c r="F17" s="55">
        <v>1199</v>
      </c>
      <c r="G17" s="55">
        <v>985</v>
      </c>
      <c r="H17" s="55">
        <v>620</v>
      </c>
      <c r="I17" s="55">
        <v>428</v>
      </c>
      <c r="J17" s="55">
        <v>585</v>
      </c>
      <c r="K17" s="55">
        <v>419</v>
      </c>
      <c r="L17" s="55">
        <v>672</v>
      </c>
      <c r="M17" s="55">
        <v>575</v>
      </c>
      <c r="N17" s="55">
        <v>219</v>
      </c>
      <c r="O17" s="55">
        <v>124</v>
      </c>
      <c r="P17" s="115">
        <f t="shared" si="1"/>
        <v>9710</v>
      </c>
    </row>
    <row r="18" spans="1:16" ht="12.75">
      <c r="A18" s="201"/>
      <c r="B18" s="113">
        <v>13</v>
      </c>
      <c r="C18" s="114" t="s">
        <v>100</v>
      </c>
      <c r="D18" s="55">
        <v>2540</v>
      </c>
      <c r="E18" s="55">
        <v>1769</v>
      </c>
      <c r="F18" s="55">
        <v>6597</v>
      </c>
      <c r="G18" s="55">
        <v>6692</v>
      </c>
      <c r="H18" s="55">
        <v>3124</v>
      </c>
      <c r="I18" s="55">
        <v>11704</v>
      </c>
      <c r="J18" s="55">
        <v>2663</v>
      </c>
      <c r="K18" s="55">
        <v>1104</v>
      </c>
      <c r="L18" s="55">
        <v>636</v>
      </c>
      <c r="M18" s="55">
        <v>5428</v>
      </c>
      <c r="N18" s="55">
        <v>1428</v>
      </c>
      <c r="O18" s="55">
        <v>5086</v>
      </c>
      <c r="P18" s="115">
        <f t="shared" si="1"/>
        <v>48771</v>
      </c>
    </row>
    <row r="19" spans="1:16" ht="12.75">
      <c r="A19" s="201"/>
      <c r="B19" s="113">
        <v>14</v>
      </c>
      <c r="C19" s="114" t="s">
        <v>101</v>
      </c>
      <c r="D19" s="55">
        <v>972</v>
      </c>
      <c r="E19" s="55">
        <v>1105</v>
      </c>
      <c r="F19" s="55">
        <v>1926</v>
      </c>
      <c r="G19" s="55">
        <v>2254</v>
      </c>
      <c r="H19" s="55">
        <v>2344</v>
      </c>
      <c r="I19" s="55">
        <v>1210</v>
      </c>
      <c r="J19" s="55">
        <v>1166</v>
      </c>
      <c r="K19" s="55">
        <v>1234</v>
      </c>
      <c r="L19" s="55">
        <v>956</v>
      </c>
      <c r="M19" s="55">
        <v>1293</v>
      </c>
      <c r="N19" s="55">
        <v>1301</v>
      </c>
      <c r="O19" s="55">
        <v>2095</v>
      </c>
      <c r="P19" s="115">
        <f t="shared" si="1"/>
        <v>17856</v>
      </c>
    </row>
    <row r="20" spans="1:16" ht="22.5">
      <c r="A20" s="201"/>
      <c r="B20" s="113">
        <v>15</v>
      </c>
      <c r="C20" s="114" t="s">
        <v>102</v>
      </c>
      <c r="D20" s="55">
        <v>2686</v>
      </c>
      <c r="E20" s="55">
        <v>113</v>
      </c>
      <c r="F20" s="55">
        <v>109</v>
      </c>
      <c r="G20" s="55">
        <v>122</v>
      </c>
      <c r="H20" s="55">
        <v>0</v>
      </c>
      <c r="I20" s="55">
        <v>140</v>
      </c>
      <c r="J20" s="55">
        <v>0</v>
      </c>
      <c r="K20" s="55">
        <v>72</v>
      </c>
      <c r="L20" s="55">
        <v>192</v>
      </c>
      <c r="M20" s="55">
        <v>8</v>
      </c>
      <c r="N20" s="55">
        <v>2401</v>
      </c>
      <c r="O20" s="55">
        <v>119</v>
      </c>
      <c r="P20" s="115">
        <f t="shared" si="1"/>
        <v>5962</v>
      </c>
    </row>
    <row r="21" spans="1:16" ht="12.75">
      <c r="A21" s="201"/>
      <c r="B21" s="113">
        <v>16</v>
      </c>
      <c r="C21" s="114" t="s">
        <v>103</v>
      </c>
      <c r="D21" s="55">
        <v>622</v>
      </c>
      <c r="E21" s="55">
        <v>695</v>
      </c>
      <c r="F21" s="55">
        <v>702</v>
      </c>
      <c r="G21" s="55">
        <v>770</v>
      </c>
      <c r="H21" s="55">
        <v>570</v>
      </c>
      <c r="I21" s="55">
        <v>1046</v>
      </c>
      <c r="J21" s="55">
        <v>1111</v>
      </c>
      <c r="K21" s="55">
        <v>818</v>
      </c>
      <c r="L21" s="55">
        <v>650</v>
      </c>
      <c r="M21" s="55">
        <v>844</v>
      </c>
      <c r="N21" s="55">
        <v>798</v>
      </c>
      <c r="O21" s="55">
        <v>663</v>
      </c>
      <c r="P21" s="115">
        <f t="shared" si="1"/>
        <v>9289</v>
      </c>
    </row>
    <row r="22" spans="1:16" ht="12.75">
      <c r="A22" s="201"/>
      <c r="B22" s="113">
        <v>17</v>
      </c>
      <c r="C22" s="114" t="s">
        <v>104</v>
      </c>
      <c r="D22" s="55">
        <v>3058</v>
      </c>
      <c r="E22" s="55">
        <v>17084</v>
      </c>
      <c r="F22" s="55">
        <v>6178</v>
      </c>
      <c r="G22" s="55">
        <v>4671</v>
      </c>
      <c r="H22" s="55">
        <v>5452</v>
      </c>
      <c r="I22" s="55">
        <v>2941</v>
      </c>
      <c r="J22" s="55">
        <v>1599</v>
      </c>
      <c r="K22" s="55">
        <v>2109</v>
      </c>
      <c r="L22" s="55">
        <v>1833</v>
      </c>
      <c r="M22" s="55">
        <v>3579</v>
      </c>
      <c r="N22" s="55">
        <v>5372</v>
      </c>
      <c r="O22" s="55">
        <v>7885</v>
      </c>
      <c r="P22" s="115">
        <f t="shared" si="1"/>
        <v>61761</v>
      </c>
    </row>
    <row r="23" spans="1:16" ht="12.75">
      <c r="A23" s="201"/>
      <c r="B23" s="113">
        <v>18</v>
      </c>
      <c r="C23" s="116" t="s">
        <v>105</v>
      </c>
      <c r="D23" s="55">
        <v>686</v>
      </c>
      <c r="E23" s="55">
        <v>1002</v>
      </c>
      <c r="F23" s="55">
        <v>3126</v>
      </c>
      <c r="G23" s="55">
        <v>1815</v>
      </c>
      <c r="H23" s="55">
        <v>2596</v>
      </c>
      <c r="I23" s="55">
        <v>1023</v>
      </c>
      <c r="J23" s="55">
        <v>1178</v>
      </c>
      <c r="K23" s="55">
        <v>926</v>
      </c>
      <c r="L23" s="55">
        <v>3309</v>
      </c>
      <c r="M23" s="55">
        <v>6292</v>
      </c>
      <c r="N23" s="55">
        <v>2041</v>
      </c>
      <c r="O23" s="55">
        <v>2448</v>
      </c>
      <c r="P23" s="115">
        <f t="shared" si="1"/>
        <v>26442</v>
      </c>
    </row>
    <row r="24" spans="1:16" ht="22.5">
      <c r="A24" s="201"/>
      <c r="B24" s="113">
        <v>19</v>
      </c>
      <c r="C24" s="114" t="s">
        <v>106</v>
      </c>
      <c r="D24" s="55">
        <v>32810</v>
      </c>
      <c r="E24" s="55">
        <v>114964</v>
      </c>
      <c r="F24" s="55">
        <v>35627</v>
      </c>
      <c r="G24" s="55">
        <v>75751</v>
      </c>
      <c r="H24" s="55">
        <v>42420</v>
      </c>
      <c r="I24" s="55">
        <v>70867</v>
      </c>
      <c r="J24" s="55">
        <v>70705</v>
      </c>
      <c r="K24" s="55">
        <v>101165</v>
      </c>
      <c r="L24" s="55">
        <v>93345</v>
      </c>
      <c r="M24" s="55">
        <v>58900</v>
      </c>
      <c r="N24" s="55">
        <v>82933</v>
      </c>
      <c r="O24" s="55">
        <v>117594</v>
      </c>
      <c r="P24" s="115">
        <f t="shared" si="1"/>
        <v>897081</v>
      </c>
    </row>
    <row r="25" spans="1:16" ht="12.75">
      <c r="A25" s="201"/>
      <c r="B25" s="113">
        <v>20</v>
      </c>
      <c r="C25" s="114" t="s">
        <v>107</v>
      </c>
      <c r="D25" s="55">
        <v>2562</v>
      </c>
      <c r="E25" s="55">
        <v>1413</v>
      </c>
      <c r="F25" s="55">
        <v>2329</v>
      </c>
      <c r="G25" s="55">
        <v>5328</v>
      </c>
      <c r="H25" s="55">
        <v>2948</v>
      </c>
      <c r="I25" s="55">
        <v>1647</v>
      </c>
      <c r="J25" s="55">
        <v>1224</v>
      </c>
      <c r="K25" s="55">
        <v>1032</v>
      </c>
      <c r="L25" s="55">
        <v>664</v>
      </c>
      <c r="M25" s="55">
        <v>1124</v>
      </c>
      <c r="N25" s="55">
        <v>2132</v>
      </c>
      <c r="O25" s="55">
        <v>2427</v>
      </c>
      <c r="P25" s="115">
        <f t="shared" si="1"/>
        <v>24830</v>
      </c>
    </row>
    <row r="26" spans="1:16" ht="12.75">
      <c r="A26" s="201"/>
      <c r="B26" s="113">
        <v>21</v>
      </c>
      <c r="C26" s="114" t="s">
        <v>108</v>
      </c>
      <c r="D26" s="55">
        <v>274</v>
      </c>
      <c r="E26" s="55">
        <v>87</v>
      </c>
      <c r="F26" s="55">
        <v>235</v>
      </c>
      <c r="G26" s="55">
        <v>900</v>
      </c>
      <c r="H26" s="55">
        <v>424</v>
      </c>
      <c r="I26" s="55">
        <v>515</v>
      </c>
      <c r="J26" s="55">
        <v>228</v>
      </c>
      <c r="K26" s="55">
        <v>130</v>
      </c>
      <c r="L26" s="55">
        <v>335</v>
      </c>
      <c r="M26" s="55">
        <v>146</v>
      </c>
      <c r="N26" s="55">
        <v>578</v>
      </c>
      <c r="O26" s="55">
        <v>52</v>
      </c>
      <c r="P26" s="115">
        <f t="shared" si="1"/>
        <v>3904</v>
      </c>
    </row>
    <row r="27" spans="1:16" ht="12.75">
      <c r="A27" s="201"/>
      <c r="B27" s="113">
        <v>22</v>
      </c>
      <c r="C27" s="114" t="s">
        <v>109</v>
      </c>
      <c r="D27" s="55">
        <v>0</v>
      </c>
      <c r="E27" s="55">
        <v>61</v>
      </c>
      <c r="F27" s="55">
        <v>1138</v>
      </c>
      <c r="G27" s="55">
        <v>775</v>
      </c>
      <c r="H27" s="55">
        <v>258</v>
      </c>
      <c r="I27" s="55">
        <v>19</v>
      </c>
      <c r="J27" s="55">
        <v>175</v>
      </c>
      <c r="K27" s="55">
        <v>337</v>
      </c>
      <c r="L27" s="55">
        <v>456</v>
      </c>
      <c r="M27" s="55">
        <v>532</v>
      </c>
      <c r="N27" s="55">
        <v>325</v>
      </c>
      <c r="O27" s="55">
        <v>156</v>
      </c>
      <c r="P27" s="115">
        <f t="shared" si="1"/>
        <v>4232</v>
      </c>
    </row>
    <row r="28" spans="1:16" ht="12.75">
      <c r="A28" s="201"/>
      <c r="B28" s="113">
        <v>23</v>
      </c>
      <c r="C28" s="114" t="s">
        <v>110</v>
      </c>
      <c r="D28" s="55">
        <v>16618</v>
      </c>
      <c r="E28" s="55">
        <v>18197</v>
      </c>
      <c r="F28" s="55">
        <v>26335</v>
      </c>
      <c r="G28" s="55">
        <v>1264</v>
      </c>
      <c r="H28" s="55">
        <v>1564</v>
      </c>
      <c r="I28" s="55">
        <v>1676</v>
      </c>
      <c r="J28" s="55">
        <v>1840</v>
      </c>
      <c r="K28" s="55">
        <v>1184</v>
      </c>
      <c r="L28" s="55">
        <v>1703</v>
      </c>
      <c r="M28" s="55">
        <v>1923</v>
      </c>
      <c r="N28" s="55">
        <v>2321</v>
      </c>
      <c r="O28" s="55">
        <v>19623</v>
      </c>
      <c r="P28" s="115">
        <f t="shared" si="1"/>
        <v>94248</v>
      </c>
    </row>
    <row r="29" spans="1:16" ht="12.75">
      <c r="A29" s="201"/>
      <c r="B29" s="113">
        <v>24</v>
      </c>
      <c r="C29" s="114" t="s">
        <v>111</v>
      </c>
      <c r="D29" s="55">
        <v>665</v>
      </c>
      <c r="E29" s="55">
        <v>1077</v>
      </c>
      <c r="F29" s="55">
        <v>2135</v>
      </c>
      <c r="G29" s="55">
        <v>1906</v>
      </c>
      <c r="H29" s="55">
        <v>2274</v>
      </c>
      <c r="I29" s="55">
        <v>1988</v>
      </c>
      <c r="J29" s="55">
        <v>2025</v>
      </c>
      <c r="K29" s="55">
        <v>1962</v>
      </c>
      <c r="L29" s="55">
        <v>1532</v>
      </c>
      <c r="M29" s="55">
        <v>2384</v>
      </c>
      <c r="N29" s="55">
        <v>1406</v>
      </c>
      <c r="O29" s="55">
        <v>2144</v>
      </c>
      <c r="P29" s="115">
        <f t="shared" si="1"/>
        <v>21498</v>
      </c>
    </row>
    <row r="30" spans="1:16" ht="12.75">
      <c r="A30" s="201"/>
      <c r="B30" s="113">
        <v>25</v>
      </c>
      <c r="C30" s="114" t="s">
        <v>112</v>
      </c>
      <c r="D30" s="55">
        <v>15839</v>
      </c>
      <c r="E30" s="55">
        <v>13374</v>
      </c>
      <c r="F30" s="55">
        <v>36259</v>
      </c>
      <c r="G30" s="55">
        <v>10526</v>
      </c>
      <c r="H30" s="55">
        <v>15137</v>
      </c>
      <c r="I30" s="55">
        <v>10789</v>
      </c>
      <c r="J30" s="55">
        <v>33123</v>
      </c>
      <c r="K30" s="55">
        <v>6329</v>
      </c>
      <c r="L30" s="55">
        <v>28890</v>
      </c>
      <c r="M30" s="55">
        <v>26693</v>
      </c>
      <c r="N30" s="55">
        <v>18061</v>
      </c>
      <c r="O30" s="55">
        <v>8418</v>
      </c>
      <c r="P30" s="115">
        <f t="shared" si="1"/>
        <v>223438</v>
      </c>
    </row>
    <row r="31" spans="1:16" ht="12.75">
      <c r="A31" s="201"/>
      <c r="B31" s="113">
        <v>26</v>
      </c>
      <c r="C31" s="114" t="s">
        <v>113</v>
      </c>
      <c r="D31" s="55">
        <v>0</v>
      </c>
      <c r="E31" s="55">
        <v>0</v>
      </c>
      <c r="F31" s="55">
        <v>0</v>
      </c>
      <c r="G31" s="55">
        <v>26</v>
      </c>
      <c r="H31" s="55">
        <v>0</v>
      </c>
      <c r="I31" s="55">
        <v>39</v>
      </c>
      <c r="J31" s="55">
        <v>0</v>
      </c>
      <c r="K31" s="55">
        <v>9</v>
      </c>
      <c r="L31" s="55">
        <v>0</v>
      </c>
      <c r="M31" s="55">
        <v>0</v>
      </c>
      <c r="N31" s="55">
        <v>0</v>
      </c>
      <c r="O31" s="55">
        <v>0</v>
      </c>
      <c r="P31" s="115">
        <f t="shared" si="1"/>
        <v>74</v>
      </c>
    </row>
    <row r="32" spans="1:16" ht="12.75">
      <c r="A32" s="201"/>
      <c r="B32" s="113">
        <v>27</v>
      </c>
      <c r="C32" s="114" t="s">
        <v>114</v>
      </c>
      <c r="D32" s="55">
        <v>2621</v>
      </c>
      <c r="E32" s="55">
        <v>3173</v>
      </c>
      <c r="F32" s="55">
        <v>3885</v>
      </c>
      <c r="G32" s="55">
        <v>3789</v>
      </c>
      <c r="H32" s="55">
        <v>3442</v>
      </c>
      <c r="I32" s="55">
        <v>3776</v>
      </c>
      <c r="J32" s="55">
        <v>2877</v>
      </c>
      <c r="K32" s="55">
        <v>2775</v>
      </c>
      <c r="L32" s="55">
        <v>2416</v>
      </c>
      <c r="M32" s="55">
        <v>2833</v>
      </c>
      <c r="N32" s="55">
        <v>2592</v>
      </c>
      <c r="O32" s="55">
        <v>2872</v>
      </c>
      <c r="P32" s="115">
        <f t="shared" si="1"/>
        <v>37051</v>
      </c>
    </row>
    <row r="33" spans="1:16" ht="12.75">
      <c r="A33" s="201"/>
      <c r="B33" s="113">
        <v>28</v>
      </c>
      <c r="C33" s="114" t="s">
        <v>115</v>
      </c>
      <c r="D33" s="55">
        <v>2510</v>
      </c>
      <c r="E33" s="55">
        <v>3870</v>
      </c>
      <c r="F33" s="55">
        <v>2882</v>
      </c>
      <c r="G33" s="55">
        <v>2946</v>
      </c>
      <c r="H33" s="55">
        <v>1588</v>
      </c>
      <c r="I33" s="55">
        <v>1977</v>
      </c>
      <c r="J33" s="55">
        <v>2733</v>
      </c>
      <c r="K33" s="55">
        <v>2683</v>
      </c>
      <c r="L33" s="55">
        <v>2964</v>
      </c>
      <c r="M33" s="55">
        <v>1896</v>
      </c>
      <c r="N33" s="55">
        <v>3014</v>
      </c>
      <c r="O33" s="55">
        <v>2621</v>
      </c>
      <c r="P33" s="115">
        <f t="shared" si="1"/>
        <v>31684</v>
      </c>
    </row>
    <row r="34" spans="1:16" ht="12.75">
      <c r="A34" s="201"/>
      <c r="B34" s="113">
        <v>29</v>
      </c>
      <c r="C34" s="114" t="s">
        <v>116</v>
      </c>
      <c r="D34" s="55">
        <v>3246</v>
      </c>
      <c r="E34" s="55">
        <v>3119</v>
      </c>
      <c r="F34" s="55">
        <v>3447</v>
      </c>
      <c r="G34" s="55">
        <v>8255</v>
      </c>
      <c r="H34" s="55">
        <v>6608</v>
      </c>
      <c r="I34" s="55">
        <v>8533</v>
      </c>
      <c r="J34" s="55">
        <v>7758</v>
      </c>
      <c r="K34" s="55">
        <v>3480</v>
      </c>
      <c r="L34" s="55">
        <v>3554</v>
      </c>
      <c r="M34" s="55">
        <v>4456</v>
      </c>
      <c r="N34" s="55">
        <v>4626</v>
      </c>
      <c r="O34" s="55">
        <v>4057</v>
      </c>
      <c r="P34" s="115">
        <f t="shared" si="1"/>
        <v>61139</v>
      </c>
    </row>
    <row r="35" spans="1:16" ht="12.75">
      <c r="A35" s="201"/>
      <c r="B35" s="113">
        <v>30</v>
      </c>
      <c r="C35" s="114" t="s">
        <v>117</v>
      </c>
      <c r="D35" s="55">
        <v>40767</v>
      </c>
      <c r="E35" s="55">
        <v>37617</v>
      </c>
      <c r="F35" s="55">
        <v>31811</v>
      </c>
      <c r="G35" s="55">
        <v>44209</v>
      </c>
      <c r="H35" s="55">
        <v>44402</v>
      </c>
      <c r="I35" s="55">
        <v>53699</v>
      </c>
      <c r="J35" s="55">
        <v>56411</v>
      </c>
      <c r="K35" s="55">
        <v>44598</v>
      </c>
      <c r="L35" s="55">
        <v>31029</v>
      </c>
      <c r="M35" s="55">
        <v>39635</v>
      </c>
      <c r="N35" s="55">
        <v>49789</v>
      </c>
      <c r="O35" s="55">
        <v>41516</v>
      </c>
      <c r="P35" s="115">
        <f t="shared" si="1"/>
        <v>515483</v>
      </c>
    </row>
    <row r="36" spans="1:16" ht="12.75">
      <c r="A36" s="201"/>
      <c r="B36" s="113">
        <v>31</v>
      </c>
      <c r="C36" s="114" t="s">
        <v>118</v>
      </c>
      <c r="D36" s="55">
        <v>27179</v>
      </c>
      <c r="E36" s="55">
        <v>43332</v>
      </c>
      <c r="F36" s="55">
        <v>50294</v>
      </c>
      <c r="G36" s="55">
        <v>39837</v>
      </c>
      <c r="H36" s="55">
        <v>38282</v>
      </c>
      <c r="I36" s="55">
        <v>42329</v>
      </c>
      <c r="J36" s="55">
        <v>38259</v>
      </c>
      <c r="K36" s="55">
        <v>42507</v>
      </c>
      <c r="L36" s="55">
        <v>57552</v>
      </c>
      <c r="M36" s="55">
        <v>29535</v>
      </c>
      <c r="N36" s="55">
        <v>38212</v>
      </c>
      <c r="O36" s="55">
        <v>32971</v>
      </c>
      <c r="P36" s="115">
        <f t="shared" si="1"/>
        <v>480289</v>
      </c>
    </row>
    <row r="37" spans="1:16" ht="12.75">
      <c r="A37" s="201"/>
      <c r="B37" s="113">
        <v>32</v>
      </c>
      <c r="C37" s="116" t="s">
        <v>119</v>
      </c>
      <c r="D37" s="55">
        <v>213</v>
      </c>
      <c r="E37" s="55">
        <v>1587</v>
      </c>
      <c r="F37" s="55">
        <v>3260</v>
      </c>
      <c r="G37" s="55">
        <v>5956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29</v>
      </c>
      <c r="O37" s="55">
        <v>211</v>
      </c>
      <c r="P37" s="115">
        <f t="shared" si="1"/>
        <v>11256</v>
      </c>
    </row>
    <row r="38" spans="1:16" ht="12.75">
      <c r="A38" s="201"/>
      <c r="B38" s="113">
        <v>33</v>
      </c>
      <c r="C38" s="116" t="s">
        <v>120</v>
      </c>
      <c r="D38" s="55">
        <v>0</v>
      </c>
      <c r="E38" s="55">
        <v>0</v>
      </c>
      <c r="F38" s="55">
        <v>0</v>
      </c>
      <c r="G38" s="55">
        <v>0</v>
      </c>
      <c r="H38" s="55">
        <v>96</v>
      </c>
      <c r="I38" s="55">
        <v>0</v>
      </c>
      <c r="J38" s="55">
        <v>0</v>
      </c>
      <c r="K38" s="55">
        <v>0</v>
      </c>
      <c r="L38" s="55">
        <v>16</v>
      </c>
      <c r="M38" s="55">
        <v>0</v>
      </c>
      <c r="N38" s="55">
        <v>0</v>
      </c>
      <c r="O38" s="55">
        <v>25</v>
      </c>
      <c r="P38" s="115">
        <f t="shared" si="1"/>
        <v>137</v>
      </c>
    </row>
    <row r="39" spans="1:16" ht="12.75">
      <c r="A39" s="201"/>
      <c r="B39" s="113">
        <v>34</v>
      </c>
      <c r="C39" s="116" t="s">
        <v>121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115">
        <f t="shared" si="1"/>
        <v>0</v>
      </c>
    </row>
    <row r="40" spans="1:16" ht="12.75">
      <c r="A40" s="201"/>
      <c r="B40" s="113">
        <v>35</v>
      </c>
      <c r="C40" s="114" t="s">
        <v>122</v>
      </c>
      <c r="D40" s="55">
        <v>18086</v>
      </c>
      <c r="E40" s="55">
        <v>18589</v>
      </c>
      <c r="F40" s="55">
        <v>21065</v>
      </c>
      <c r="G40" s="55">
        <v>21459</v>
      </c>
      <c r="H40" s="55">
        <v>25934</v>
      </c>
      <c r="I40" s="55">
        <v>17723</v>
      </c>
      <c r="J40" s="55">
        <v>18714</v>
      </c>
      <c r="K40" s="55">
        <v>25764</v>
      </c>
      <c r="L40" s="55">
        <v>12942</v>
      </c>
      <c r="M40" s="55">
        <v>16725</v>
      </c>
      <c r="N40" s="55">
        <v>19969</v>
      </c>
      <c r="O40" s="55">
        <v>14576</v>
      </c>
      <c r="P40" s="115">
        <f t="shared" si="1"/>
        <v>231546</v>
      </c>
    </row>
    <row r="41" spans="1:16" ht="12.75">
      <c r="A41" s="201"/>
      <c r="B41" s="113">
        <v>36</v>
      </c>
      <c r="C41" s="114" t="s">
        <v>123</v>
      </c>
      <c r="D41" s="55">
        <v>147</v>
      </c>
      <c r="E41" s="55">
        <v>200</v>
      </c>
      <c r="F41" s="55">
        <v>100</v>
      </c>
      <c r="G41" s="55">
        <v>71</v>
      </c>
      <c r="H41" s="55">
        <v>140</v>
      </c>
      <c r="I41" s="55">
        <v>199</v>
      </c>
      <c r="J41" s="55">
        <v>258</v>
      </c>
      <c r="K41" s="55">
        <v>130</v>
      </c>
      <c r="L41" s="55">
        <v>189</v>
      </c>
      <c r="M41" s="55">
        <v>213</v>
      </c>
      <c r="N41" s="55">
        <v>64</v>
      </c>
      <c r="O41" s="55">
        <v>175</v>
      </c>
      <c r="P41" s="115">
        <f t="shared" si="1"/>
        <v>1886</v>
      </c>
    </row>
    <row r="42" spans="1:16" ht="12.75">
      <c r="A42" s="201"/>
      <c r="B42" s="113">
        <v>37</v>
      </c>
      <c r="C42" s="114" t="s">
        <v>124</v>
      </c>
      <c r="D42" s="55">
        <v>1313</v>
      </c>
      <c r="E42" s="55">
        <v>701</v>
      </c>
      <c r="F42" s="55">
        <v>1365</v>
      </c>
      <c r="G42" s="55">
        <v>1018</v>
      </c>
      <c r="H42" s="55">
        <v>1568</v>
      </c>
      <c r="I42" s="55">
        <v>1190</v>
      </c>
      <c r="J42" s="55">
        <v>1443</v>
      </c>
      <c r="K42" s="55">
        <v>2142</v>
      </c>
      <c r="L42" s="55">
        <v>1879</v>
      </c>
      <c r="M42" s="55">
        <v>2284</v>
      </c>
      <c r="N42" s="55">
        <v>2031</v>
      </c>
      <c r="O42" s="55">
        <v>1821</v>
      </c>
      <c r="P42" s="115">
        <f t="shared" si="1"/>
        <v>18755</v>
      </c>
    </row>
    <row r="43" spans="1:16" ht="12.75">
      <c r="A43" s="201"/>
      <c r="B43" s="113">
        <v>38</v>
      </c>
      <c r="C43" s="114" t="s">
        <v>125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115">
        <f t="shared" si="1"/>
        <v>0</v>
      </c>
    </row>
    <row r="44" spans="1:16" ht="12.75">
      <c r="A44" s="201"/>
      <c r="B44" s="113">
        <v>39</v>
      </c>
      <c r="C44" s="114" t="s">
        <v>126</v>
      </c>
      <c r="D44" s="55">
        <v>10326</v>
      </c>
      <c r="E44" s="55">
        <v>11383</v>
      </c>
      <c r="F44" s="55">
        <v>12937</v>
      </c>
      <c r="G44" s="55">
        <v>13193</v>
      </c>
      <c r="H44" s="55">
        <v>13295</v>
      </c>
      <c r="I44" s="55">
        <v>12704</v>
      </c>
      <c r="J44" s="55">
        <v>12856</v>
      </c>
      <c r="K44" s="55">
        <v>13896</v>
      </c>
      <c r="L44" s="55">
        <v>11014</v>
      </c>
      <c r="M44" s="55">
        <v>12900</v>
      </c>
      <c r="N44" s="55">
        <v>13347</v>
      </c>
      <c r="O44" s="55">
        <v>14880</v>
      </c>
      <c r="P44" s="115">
        <f t="shared" si="1"/>
        <v>152731</v>
      </c>
    </row>
    <row r="45" spans="1:16" ht="12.75">
      <c r="A45" s="201"/>
      <c r="B45" s="113">
        <v>40</v>
      </c>
      <c r="C45" s="114" t="s">
        <v>127</v>
      </c>
      <c r="D45" s="55">
        <v>14593</v>
      </c>
      <c r="E45" s="55">
        <f>16097+25</f>
        <v>16122</v>
      </c>
      <c r="F45" s="55">
        <f>18617+50</f>
        <v>18667</v>
      </c>
      <c r="G45" s="55">
        <f>19330+86</f>
        <v>19416</v>
      </c>
      <c r="H45" s="55">
        <f>22401+53</f>
        <v>22454</v>
      </c>
      <c r="I45" s="55">
        <f>21199+63</f>
        <v>21262</v>
      </c>
      <c r="J45" s="55">
        <f>25352+20</f>
        <v>25372</v>
      </c>
      <c r="K45" s="55">
        <f>17726+34</f>
        <v>17760</v>
      </c>
      <c r="L45" s="55">
        <f>20847+41</f>
        <v>20888</v>
      </c>
      <c r="M45" s="55">
        <f>17794+37</f>
        <v>17831</v>
      </c>
      <c r="N45" s="55">
        <f>15968+57</f>
        <v>16025</v>
      </c>
      <c r="O45" s="55">
        <f>19629+58</f>
        <v>19687</v>
      </c>
      <c r="P45" s="115">
        <f t="shared" si="1"/>
        <v>230077</v>
      </c>
    </row>
    <row r="46" spans="1:16" ht="12.75">
      <c r="A46" s="201"/>
      <c r="B46" s="113">
        <v>41</v>
      </c>
      <c r="C46" s="114" t="s">
        <v>128</v>
      </c>
      <c r="D46" s="55">
        <v>1827</v>
      </c>
      <c r="E46" s="55">
        <v>824</v>
      </c>
      <c r="F46" s="55">
        <v>1485</v>
      </c>
      <c r="G46" s="55">
        <v>1047</v>
      </c>
      <c r="H46" s="55">
        <v>964</v>
      </c>
      <c r="I46" s="55">
        <v>1430</v>
      </c>
      <c r="J46" s="55">
        <v>1853</v>
      </c>
      <c r="K46" s="55">
        <v>4021</v>
      </c>
      <c r="L46" s="55">
        <v>1761</v>
      </c>
      <c r="M46" s="55">
        <v>3435</v>
      </c>
      <c r="N46" s="55">
        <v>3541</v>
      </c>
      <c r="O46" s="55">
        <v>2718</v>
      </c>
      <c r="P46" s="115">
        <f t="shared" si="1"/>
        <v>24906</v>
      </c>
    </row>
    <row r="47" spans="1:16" ht="12.75">
      <c r="A47" s="201"/>
      <c r="B47" s="113">
        <v>42</v>
      </c>
      <c r="C47" s="114" t="s">
        <v>129</v>
      </c>
      <c r="D47" s="55">
        <v>75</v>
      </c>
      <c r="E47" s="55">
        <v>76</v>
      </c>
      <c r="F47" s="55">
        <v>25</v>
      </c>
      <c r="G47" s="55">
        <v>21</v>
      </c>
      <c r="H47" s="55">
        <v>63</v>
      </c>
      <c r="I47" s="55">
        <v>0</v>
      </c>
      <c r="J47" s="55">
        <v>0</v>
      </c>
      <c r="K47" s="55">
        <v>21</v>
      </c>
      <c r="L47" s="55">
        <v>66</v>
      </c>
      <c r="M47" s="55">
        <v>45</v>
      </c>
      <c r="N47" s="55">
        <v>0</v>
      </c>
      <c r="O47" s="55">
        <v>0</v>
      </c>
      <c r="P47" s="115">
        <f t="shared" si="1"/>
        <v>392</v>
      </c>
    </row>
    <row r="48" spans="1:16" ht="12.75">
      <c r="A48" s="201"/>
      <c r="B48" s="113">
        <v>43</v>
      </c>
      <c r="C48" s="114" t="s">
        <v>130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115">
        <f t="shared" si="1"/>
        <v>0</v>
      </c>
    </row>
    <row r="49" spans="1:16" ht="12.75">
      <c r="A49" s="201"/>
      <c r="B49" s="113">
        <v>44</v>
      </c>
      <c r="C49" s="116" t="s">
        <v>131</v>
      </c>
      <c r="D49" s="55">
        <v>9888</v>
      </c>
      <c r="E49" s="55">
        <v>8870</v>
      </c>
      <c r="F49" s="55">
        <v>28025</v>
      </c>
      <c r="G49" s="55">
        <v>16938</v>
      </c>
      <c r="H49" s="55">
        <v>17702</v>
      </c>
      <c r="I49" s="55">
        <v>14468</v>
      </c>
      <c r="J49" s="55">
        <v>8463</v>
      </c>
      <c r="K49" s="55">
        <v>8314</v>
      </c>
      <c r="L49" s="55">
        <v>13219</v>
      </c>
      <c r="M49" s="55">
        <v>7726</v>
      </c>
      <c r="N49" s="55">
        <v>6158</v>
      </c>
      <c r="O49" s="55">
        <v>8144</v>
      </c>
      <c r="P49" s="115">
        <f t="shared" si="1"/>
        <v>147915</v>
      </c>
    </row>
    <row r="50" spans="1:16" ht="12.75">
      <c r="A50" s="201"/>
      <c r="B50" s="113">
        <v>45</v>
      </c>
      <c r="C50" s="116" t="s">
        <v>132</v>
      </c>
      <c r="D50" s="55">
        <v>2049</v>
      </c>
      <c r="E50" s="55">
        <v>1701</v>
      </c>
      <c r="F50" s="55">
        <v>1713</v>
      </c>
      <c r="G50" s="55">
        <v>2047</v>
      </c>
      <c r="H50" s="55">
        <v>1986</v>
      </c>
      <c r="I50" s="55">
        <v>1826</v>
      </c>
      <c r="J50" s="55">
        <v>2725</v>
      </c>
      <c r="K50" s="55">
        <v>2614</v>
      </c>
      <c r="L50" s="55">
        <v>1851</v>
      </c>
      <c r="M50" s="55">
        <v>2465</v>
      </c>
      <c r="N50" s="55">
        <v>1804</v>
      </c>
      <c r="O50" s="55">
        <v>2068</v>
      </c>
      <c r="P50" s="115">
        <f t="shared" si="1"/>
        <v>24849</v>
      </c>
    </row>
    <row r="51" spans="1:16" ht="12.75">
      <c r="A51" s="201"/>
      <c r="B51" s="113">
        <v>46</v>
      </c>
      <c r="C51" s="114" t="s">
        <v>133</v>
      </c>
      <c r="D51" s="55">
        <v>40</v>
      </c>
      <c r="E51" s="55">
        <v>120</v>
      </c>
      <c r="F51" s="55">
        <v>72</v>
      </c>
      <c r="G51" s="55">
        <v>83</v>
      </c>
      <c r="H51" s="55">
        <v>55</v>
      </c>
      <c r="I51" s="55">
        <v>195</v>
      </c>
      <c r="J51" s="55">
        <v>132</v>
      </c>
      <c r="K51" s="55">
        <v>49</v>
      </c>
      <c r="L51" s="55">
        <v>111</v>
      </c>
      <c r="M51" s="55">
        <v>60</v>
      </c>
      <c r="N51" s="55">
        <v>52</v>
      </c>
      <c r="O51" s="55">
        <v>45</v>
      </c>
      <c r="P51" s="115">
        <f t="shared" si="1"/>
        <v>1014</v>
      </c>
    </row>
    <row r="52" spans="1:16" ht="12.75">
      <c r="A52" s="201"/>
      <c r="B52" s="113">
        <v>47</v>
      </c>
      <c r="C52" s="114" t="s">
        <v>134</v>
      </c>
      <c r="D52" s="55">
        <v>3493</v>
      </c>
      <c r="E52" s="55">
        <v>3705</v>
      </c>
      <c r="F52" s="55">
        <v>2258</v>
      </c>
      <c r="G52" s="55">
        <v>4468</v>
      </c>
      <c r="H52" s="55">
        <v>6400</v>
      </c>
      <c r="I52" s="55">
        <v>3759</v>
      </c>
      <c r="J52" s="55">
        <v>3835</v>
      </c>
      <c r="K52" s="55">
        <v>3864</v>
      </c>
      <c r="L52" s="55">
        <v>3404</v>
      </c>
      <c r="M52" s="55">
        <v>2951</v>
      </c>
      <c r="N52" s="55">
        <v>2981</v>
      </c>
      <c r="O52" s="55">
        <v>3505</v>
      </c>
      <c r="P52" s="115">
        <f t="shared" si="1"/>
        <v>44623</v>
      </c>
    </row>
    <row r="53" spans="1:16" ht="12.75">
      <c r="A53" s="201"/>
      <c r="B53" s="113">
        <v>48</v>
      </c>
      <c r="C53" s="114" t="s">
        <v>135</v>
      </c>
      <c r="D53" s="55">
        <v>841</v>
      </c>
      <c r="E53" s="55">
        <v>1228</v>
      </c>
      <c r="F53" s="55">
        <v>1247</v>
      </c>
      <c r="G53" s="55">
        <v>1551</v>
      </c>
      <c r="H53" s="55">
        <v>1437</v>
      </c>
      <c r="I53" s="55">
        <v>1293</v>
      </c>
      <c r="J53" s="55">
        <v>1319</v>
      </c>
      <c r="K53" s="55">
        <v>802</v>
      </c>
      <c r="L53" s="55">
        <v>1244</v>
      </c>
      <c r="M53" s="55">
        <v>1419</v>
      </c>
      <c r="N53" s="55">
        <v>1289</v>
      </c>
      <c r="O53" s="55">
        <v>1248</v>
      </c>
      <c r="P53" s="115">
        <f t="shared" si="1"/>
        <v>14918</v>
      </c>
    </row>
    <row r="54" spans="1:16" ht="12.75">
      <c r="A54" s="201"/>
      <c r="B54" s="113">
        <v>49</v>
      </c>
      <c r="C54" s="114" t="s">
        <v>136</v>
      </c>
      <c r="D54" s="55">
        <v>139680</v>
      </c>
      <c r="E54" s="55">
        <v>135399</v>
      </c>
      <c r="F54" s="55">
        <v>159569</v>
      </c>
      <c r="G54" s="55">
        <v>193933</v>
      </c>
      <c r="H54" s="55">
        <v>196036</v>
      </c>
      <c r="I54" s="55">
        <v>181610</v>
      </c>
      <c r="J54" s="55">
        <v>178086</v>
      </c>
      <c r="K54" s="55">
        <v>145623</v>
      </c>
      <c r="L54" s="55">
        <v>144926</v>
      </c>
      <c r="M54" s="55">
        <v>150426</v>
      </c>
      <c r="N54" s="55">
        <v>136713</v>
      </c>
      <c r="O54" s="55">
        <v>182837</v>
      </c>
      <c r="P54" s="115">
        <f>SUM(D54:O54)</f>
        <v>1944838</v>
      </c>
    </row>
    <row r="55" spans="1:16" ht="12.75">
      <c r="A55" s="201"/>
      <c r="B55" s="113">
        <v>50</v>
      </c>
      <c r="C55" s="114" t="s">
        <v>137</v>
      </c>
      <c r="D55" s="55">
        <v>13461</v>
      </c>
      <c r="E55" s="55">
        <v>11264</v>
      </c>
      <c r="F55" s="55">
        <v>12483</v>
      </c>
      <c r="G55" s="55">
        <v>14129</v>
      </c>
      <c r="H55" s="55">
        <v>14240</v>
      </c>
      <c r="I55" s="55">
        <v>12268</v>
      </c>
      <c r="J55" s="55">
        <v>13759</v>
      </c>
      <c r="K55" s="55">
        <v>11138</v>
      </c>
      <c r="L55" s="55">
        <v>11532</v>
      </c>
      <c r="M55" s="55">
        <v>10889</v>
      </c>
      <c r="N55" s="55">
        <v>10688</v>
      </c>
      <c r="O55" s="55">
        <v>11383</v>
      </c>
      <c r="P55" s="115">
        <f>SUM(D55:O55)</f>
        <v>147234</v>
      </c>
    </row>
    <row r="56" spans="1:16" ht="13.5" thickBot="1">
      <c r="A56" s="201"/>
      <c r="B56" s="117">
        <v>51</v>
      </c>
      <c r="C56" s="118" t="s">
        <v>138</v>
      </c>
      <c r="D56" s="56">
        <v>6300</v>
      </c>
      <c r="E56" s="56">
        <v>21888</v>
      </c>
      <c r="F56" s="56">
        <v>8499</v>
      </c>
      <c r="G56" s="56">
        <v>16595</v>
      </c>
      <c r="H56" s="56">
        <v>520</v>
      </c>
      <c r="I56" s="56">
        <v>22584</v>
      </c>
      <c r="J56" s="124">
        <v>12440</v>
      </c>
      <c r="K56" s="56">
        <v>17135</v>
      </c>
      <c r="L56" s="56">
        <v>21772</v>
      </c>
      <c r="M56" s="56">
        <v>14659</v>
      </c>
      <c r="N56" s="56">
        <v>13998</v>
      </c>
      <c r="O56" s="56">
        <v>14310</v>
      </c>
      <c r="P56" s="119">
        <f>SUM(D56:O56)</f>
        <v>170700</v>
      </c>
    </row>
    <row r="57" spans="1:16" ht="34.5" customHeight="1" thickBot="1">
      <c r="A57" s="202"/>
      <c r="B57" s="203" t="s">
        <v>139</v>
      </c>
      <c r="C57" s="204"/>
      <c r="D57" s="120">
        <v>24358</v>
      </c>
      <c r="E57" s="121">
        <v>27731</v>
      </c>
      <c r="F57" s="122">
        <v>23731</v>
      </c>
      <c r="G57" s="121">
        <v>43552</v>
      </c>
      <c r="H57" s="121">
        <v>22996</v>
      </c>
      <c r="I57" s="121">
        <v>20965</v>
      </c>
      <c r="J57" s="125">
        <v>8642</v>
      </c>
      <c r="K57" s="121">
        <v>32679</v>
      </c>
      <c r="L57" s="121">
        <v>15603</v>
      </c>
      <c r="M57" s="121">
        <v>24266</v>
      </c>
      <c r="N57" s="121">
        <v>22297</v>
      </c>
      <c r="O57" s="121">
        <v>23390</v>
      </c>
      <c r="P57" s="123">
        <f>SUM(D57:O57)</f>
        <v>290210</v>
      </c>
    </row>
    <row r="58" spans="1:10" ht="13.5" customHeight="1">
      <c r="A58" s="3" t="s">
        <v>83</v>
      </c>
      <c r="F58" s="106"/>
      <c r="J58" s="106"/>
    </row>
    <row r="59" spans="6:10" ht="12.75">
      <c r="F59" s="8"/>
      <c r="J59" s="8"/>
    </row>
  </sheetData>
  <sheetProtection/>
  <mergeCells count="3">
    <mergeCell ref="D3:P3"/>
    <mergeCell ref="A5:A57"/>
    <mergeCell ref="B57:C5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59"/>
  <sheetViews>
    <sheetView zoomScale="120" zoomScaleNormal="120" zoomScalePageLayoutView="0" workbookViewId="0" topLeftCell="A1">
      <pane xSplit="1" ySplit="5" topLeftCell="B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7" sqref="D57:O57"/>
    </sheetView>
  </sheetViews>
  <sheetFormatPr defaultColWidth="9.00390625" defaultRowHeight="15"/>
  <cols>
    <col min="1" max="1" width="3.7109375" style="3" customWidth="1"/>
    <col min="2" max="2" width="10.7109375" style="15" customWidth="1"/>
    <col min="3" max="3" width="20.7109375" style="3" customWidth="1"/>
    <col min="4" max="4" width="8.7109375" style="105" customWidth="1"/>
    <col min="5" max="15" width="8.7109375" style="3" customWidth="1"/>
    <col min="16" max="16384" width="9.00390625" style="3" customWidth="1"/>
  </cols>
  <sheetData>
    <row r="1" spans="1:8" ht="19.5" customHeight="1">
      <c r="A1" s="1" t="s">
        <v>140</v>
      </c>
      <c r="B1" s="5"/>
      <c r="C1" s="14"/>
      <c r="D1" s="107"/>
      <c r="E1" s="14"/>
      <c r="F1" s="14"/>
      <c r="G1" s="14"/>
      <c r="H1" s="14"/>
    </row>
    <row r="2" ht="6.75" customHeight="1" thickBot="1"/>
    <row r="3" spans="4:16" ht="13.5" customHeight="1" thickBot="1">
      <c r="D3" s="188">
        <v>2013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4:16" ht="13.5" thickBot="1">
      <c r="D4" s="95" t="s">
        <v>3</v>
      </c>
      <c r="E4" s="95" t="s">
        <v>4</v>
      </c>
      <c r="F4" s="95" t="s">
        <v>5</v>
      </c>
      <c r="G4" s="95" t="s">
        <v>6</v>
      </c>
      <c r="H4" s="95" t="s">
        <v>7</v>
      </c>
      <c r="I4" s="95" t="s">
        <v>8</v>
      </c>
      <c r="J4" s="95" t="s">
        <v>9</v>
      </c>
      <c r="K4" s="95" t="s">
        <v>10</v>
      </c>
      <c r="L4" s="95" t="s">
        <v>11</v>
      </c>
      <c r="M4" s="95" t="s">
        <v>12</v>
      </c>
      <c r="N4" s="95" t="s">
        <v>13</v>
      </c>
      <c r="O4" s="95" t="s">
        <v>14</v>
      </c>
      <c r="P4" s="95" t="s">
        <v>72</v>
      </c>
    </row>
    <row r="5" spans="1:16" ht="13.5" customHeight="1" thickBot="1">
      <c r="A5" s="200" t="s">
        <v>141</v>
      </c>
      <c r="B5" s="108" t="s">
        <v>87</v>
      </c>
      <c r="C5" s="47" t="s">
        <v>142</v>
      </c>
      <c r="D5" s="109">
        <f>SUM(D6:D56)</f>
        <v>54113</v>
      </c>
      <c r="E5" s="109">
        <f aca="true" t="shared" si="0" ref="E5:O5">SUM(E6:E56)</f>
        <v>75552</v>
      </c>
      <c r="F5" s="109">
        <f t="shared" si="0"/>
        <v>79561</v>
      </c>
      <c r="G5" s="109">
        <f t="shared" si="0"/>
        <v>95066</v>
      </c>
      <c r="H5" s="109">
        <f t="shared" si="0"/>
        <v>108448</v>
      </c>
      <c r="I5" s="109">
        <f t="shared" si="0"/>
        <v>112735</v>
      </c>
      <c r="J5" s="109">
        <f t="shared" si="0"/>
        <v>106311</v>
      </c>
      <c r="K5" s="109">
        <f t="shared" si="0"/>
        <v>73449</v>
      </c>
      <c r="L5" s="109">
        <f t="shared" si="0"/>
        <v>105314</v>
      </c>
      <c r="M5" s="109">
        <f t="shared" si="0"/>
        <v>80870</v>
      </c>
      <c r="N5" s="109">
        <f t="shared" si="0"/>
        <v>78357</v>
      </c>
      <c r="O5" s="109">
        <f t="shared" si="0"/>
        <v>67722</v>
      </c>
      <c r="P5" s="109">
        <f>SUM(D5:O5)</f>
        <v>1037498</v>
      </c>
    </row>
    <row r="6" spans="1:16" ht="15" customHeight="1">
      <c r="A6" s="201"/>
      <c r="B6" s="110">
        <v>1</v>
      </c>
      <c r="C6" s="111" t="s">
        <v>53</v>
      </c>
      <c r="D6" s="53">
        <v>0</v>
      </c>
      <c r="E6" s="53">
        <v>0</v>
      </c>
      <c r="F6" s="53">
        <v>160</v>
      </c>
      <c r="G6" s="53">
        <v>341</v>
      </c>
      <c r="H6" s="53">
        <v>384</v>
      </c>
      <c r="I6" s="53">
        <v>165</v>
      </c>
      <c r="J6" s="53">
        <v>466</v>
      </c>
      <c r="K6" s="53">
        <v>653</v>
      </c>
      <c r="L6" s="55">
        <v>591</v>
      </c>
      <c r="M6" s="53">
        <v>295</v>
      </c>
      <c r="N6" s="53">
        <v>480</v>
      </c>
      <c r="O6" s="55">
        <v>0</v>
      </c>
      <c r="P6" s="112">
        <f>SUM(D6:O6)</f>
        <v>3535</v>
      </c>
    </row>
    <row r="7" spans="1:16" ht="15" customHeight="1">
      <c r="A7" s="201"/>
      <c r="B7" s="113">
        <v>2</v>
      </c>
      <c r="C7" s="114" t="s">
        <v>89</v>
      </c>
      <c r="D7" s="55">
        <v>527</v>
      </c>
      <c r="E7" s="55">
        <v>462</v>
      </c>
      <c r="F7" s="55">
        <v>1100</v>
      </c>
      <c r="G7" s="55">
        <v>2468</v>
      </c>
      <c r="H7" s="55">
        <v>1460</v>
      </c>
      <c r="I7" s="55">
        <v>1284</v>
      </c>
      <c r="J7" s="55">
        <v>2386</v>
      </c>
      <c r="K7" s="55">
        <v>886</v>
      </c>
      <c r="L7" s="55">
        <v>1857</v>
      </c>
      <c r="M7" s="55">
        <v>902</v>
      </c>
      <c r="N7" s="55">
        <v>1146</v>
      </c>
      <c r="O7" s="55">
        <v>1897</v>
      </c>
      <c r="P7" s="115">
        <f aca="true" t="shared" si="1" ref="P7:P53">SUM(D7:O7)</f>
        <v>16375</v>
      </c>
    </row>
    <row r="8" spans="1:16" ht="15" customHeight="1">
      <c r="A8" s="201"/>
      <c r="B8" s="113">
        <v>3</v>
      </c>
      <c r="C8" s="114" t="s">
        <v>90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115">
        <f t="shared" si="1"/>
        <v>0</v>
      </c>
    </row>
    <row r="9" spans="1:16" ht="15" customHeight="1">
      <c r="A9" s="201"/>
      <c r="B9" s="113">
        <v>4</v>
      </c>
      <c r="C9" s="114" t="s">
        <v>91</v>
      </c>
      <c r="D9" s="55">
        <v>1460</v>
      </c>
      <c r="E9" s="55">
        <v>1298</v>
      </c>
      <c r="F9" s="55">
        <v>629</v>
      </c>
      <c r="G9" s="55">
        <v>1861</v>
      </c>
      <c r="H9" s="55">
        <v>1155</v>
      </c>
      <c r="I9" s="55">
        <v>1324</v>
      </c>
      <c r="J9" s="55">
        <v>2000</v>
      </c>
      <c r="K9" s="55">
        <v>1275</v>
      </c>
      <c r="L9" s="55">
        <v>1652</v>
      </c>
      <c r="M9" s="55">
        <v>957</v>
      </c>
      <c r="N9" s="55">
        <v>1208</v>
      </c>
      <c r="O9" s="55">
        <v>1962</v>
      </c>
      <c r="P9" s="115">
        <f t="shared" si="1"/>
        <v>16781</v>
      </c>
    </row>
    <row r="10" spans="1:16" ht="15" customHeight="1">
      <c r="A10" s="201"/>
      <c r="B10" s="113">
        <v>5</v>
      </c>
      <c r="C10" s="116" t="s">
        <v>92</v>
      </c>
      <c r="D10" s="55">
        <v>1700</v>
      </c>
      <c r="E10" s="55">
        <v>3400</v>
      </c>
      <c r="F10" s="55">
        <v>2767</v>
      </c>
      <c r="G10" s="55">
        <v>2600</v>
      </c>
      <c r="H10" s="55">
        <v>1313</v>
      </c>
      <c r="I10" s="55">
        <v>2441</v>
      </c>
      <c r="J10" s="55">
        <v>1475</v>
      </c>
      <c r="K10" s="55">
        <v>2800</v>
      </c>
      <c r="L10" s="55">
        <v>2000</v>
      </c>
      <c r="M10" s="55">
        <v>1250</v>
      </c>
      <c r="N10" s="55">
        <v>0</v>
      </c>
      <c r="O10" s="55">
        <v>0</v>
      </c>
      <c r="P10" s="115">
        <f t="shared" si="1"/>
        <v>21746</v>
      </c>
    </row>
    <row r="11" spans="1:16" ht="15" customHeight="1">
      <c r="A11" s="201"/>
      <c r="B11" s="113">
        <v>6</v>
      </c>
      <c r="C11" s="114" t="s">
        <v>93</v>
      </c>
      <c r="D11" s="55">
        <v>150</v>
      </c>
      <c r="E11" s="55">
        <v>134</v>
      </c>
      <c r="F11" s="55">
        <v>170</v>
      </c>
      <c r="G11" s="55">
        <v>281</v>
      </c>
      <c r="H11" s="55">
        <v>196</v>
      </c>
      <c r="I11" s="55">
        <v>259</v>
      </c>
      <c r="J11" s="55">
        <v>181</v>
      </c>
      <c r="K11" s="55">
        <v>200</v>
      </c>
      <c r="L11" s="55">
        <v>126</v>
      </c>
      <c r="M11" s="55">
        <v>138</v>
      </c>
      <c r="N11" s="55">
        <v>118</v>
      </c>
      <c r="O11" s="55">
        <v>178</v>
      </c>
      <c r="P11" s="115">
        <f t="shared" si="1"/>
        <v>2131</v>
      </c>
    </row>
    <row r="12" spans="1:16" ht="15" customHeight="1">
      <c r="A12" s="201"/>
      <c r="B12" s="113">
        <v>7</v>
      </c>
      <c r="C12" s="114" t="s">
        <v>94</v>
      </c>
      <c r="D12" s="55">
        <v>47</v>
      </c>
      <c r="E12" s="55">
        <v>33</v>
      </c>
      <c r="F12" s="55">
        <v>213</v>
      </c>
      <c r="G12" s="55">
        <v>161</v>
      </c>
      <c r="H12" s="55">
        <v>188</v>
      </c>
      <c r="I12" s="55">
        <v>25</v>
      </c>
      <c r="J12" s="55">
        <v>142</v>
      </c>
      <c r="K12" s="55">
        <v>84</v>
      </c>
      <c r="L12" s="55">
        <v>85</v>
      </c>
      <c r="M12" s="55">
        <v>87</v>
      </c>
      <c r="N12" s="55">
        <v>74</v>
      </c>
      <c r="O12" s="55">
        <v>134</v>
      </c>
      <c r="P12" s="115">
        <f t="shared" si="1"/>
        <v>1273</v>
      </c>
    </row>
    <row r="13" spans="1:16" ht="15" customHeight="1">
      <c r="A13" s="201"/>
      <c r="B13" s="113">
        <v>8</v>
      </c>
      <c r="C13" s="114" t="s">
        <v>95</v>
      </c>
      <c r="D13" s="55">
        <v>356</v>
      </c>
      <c r="E13" s="55">
        <v>1016</v>
      </c>
      <c r="F13" s="55">
        <v>1312</v>
      </c>
      <c r="G13" s="55">
        <v>2528</v>
      </c>
      <c r="H13" s="55">
        <v>1956</v>
      </c>
      <c r="I13" s="55">
        <v>1845</v>
      </c>
      <c r="J13" s="55">
        <v>2607</v>
      </c>
      <c r="K13" s="55">
        <v>2282</v>
      </c>
      <c r="L13" s="55">
        <v>2037</v>
      </c>
      <c r="M13" s="55">
        <v>2216</v>
      </c>
      <c r="N13" s="55">
        <v>1442</v>
      </c>
      <c r="O13" s="55">
        <v>2589</v>
      </c>
      <c r="P13" s="115">
        <f t="shared" si="1"/>
        <v>22186</v>
      </c>
    </row>
    <row r="14" spans="1:16" ht="15" customHeight="1">
      <c r="A14" s="201"/>
      <c r="B14" s="113">
        <v>9</v>
      </c>
      <c r="C14" s="114" t="s">
        <v>96</v>
      </c>
      <c r="D14" s="55">
        <v>12</v>
      </c>
      <c r="E14" s="55">
        <v>32</v>
      </c>
      <c r="F14" s="55">
        <v>20</v>
      </c>
      <c r="G14" s="55">
        <v>213</v>
      </c>
      <c r="H14" s="55">
        <v>226</v>
      </c>
      <c r="I14" s="55">
        <v>84</v>
      </c>
      <c r="J14" s="55">
        <v>1531</v>
      </c>
      <c r="K14" s="55">
        <v>121</v>
      </c>
      <c r="L14" s="55">
        <v>725</v>
      </c>
      <c r="M14" s="55">
        <v>863</v>
      </c>
      <c r="N14" s="55">
        <v>757</v>
      </c>
      <c r="O14" s="55">
        <v>925</v>
      </c>
      <c r="P14" s="115">
        <f t="shared" si="1"/>
        <v>5509</v>
      </c>
    </row>
    <row r="15" spans="1:16" ht="15" customHeight="1">
      <c r="A15" s="201"/>
      <c r="B15" s="113">
        <v>10</v>
      </c>
      <c r="C15" s="114" t="s">
        <v>97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115">
        <f t="shared" si="1"/>
        <v>0</v>
      </c>
    </row>
    <row r="16" spans="1:16" ht="15" customHeight="1">
      <c r="A16" s="201"/>
      <c r="B16" s="113">
        <v>11</v>
      </c>
      <c r="C16" s="114" t="s">
        <v>98</v>
      </c>
      <c r="D16" s="55">
        <v>0</v>
      </c>
      <c r="E16" s="55">
        <v>0</v>
      </c>
      <c r="F16" s="55">
        <v>0</v>
      </c>
      <c r="G16" s="55">
        <v>0</v>
      </c>
      <c r="H16" s="55">
        <v>81</v>
      </c>
      <c r="I16" s="55">
        <v>20</v>
      </c>
      <c r="J16" s="55">
        <v>0</v>
      </c>
      <c r="K16" s="55">
        <v>0</v>
      </c>
      <c r="L16" s="55">
        <v>20</v>
      </c>
      <c r="M16" s="55">
        <v>0</v>
      </c>
      <c r="N16" s="55">
        <v>60</v>
      </c>
      <c r="O16" s="55">
        <v>99</v>
      </c>
      <c r="P16" s="115">
        <f t="shared" si="1"/>
        <v>280</v>
      </c>
    </row>
    <row r="17" spans="1:16" ht="15" customHeight="1">
      <c r="A17" s="201"/>
      <c r="B17" s="113">
        <v>12</v>
      </c>
      <c r="C17" s="116" t="s">
        <v>99</v>
      </c>
      <c r="D17" s="55">
        <v>27</v>
      </c>
      <c r="E17" s="55">
        <v>0</v>
      </c>
      <c r="F17" s="55">
        <v>44</v>
      </c>
      <c r="G17" s="55">
        <v>19</v>
      </c>
      <c r="H17" s="55">
        <v>0</v>
      </c>
      <c r="I17" s="55">
        <v>0</v>
      </c>
      <c r="J17" s="55">
        <v>21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115">
        <f t="shared" si="1"/>
        <v>111</v>
      </c>
    </row>
    <row r="18" spans="1:16" ht="15" customHeight="1">
      <c r="A18" s="201"/>
      <c r="B18" s="113">
        <v>13</v>
      </c>
      <c r="C18" s="114" t="s">
        <v>100</v>
      </c>
      <c r="D18" s="55">
        <v>0</v>
      </c>
      <c r="E18" s="55">
        <v>0</v>
      </c>
      <c r="F18" s="55">
        <v>0</v>
      </c>
      <c r="G18" s="55">
        <v>1002</v>
      </c>
      <c r="H18" s="55">
        <v>999</v>
      </c>
      <c r="I18" s="55">
        <v>1691</v>
      </c>
      <c r="J18" s="55">
        <v>2202</v>
      </c>
      <c r="K18" s="55">
        <v>1128</v>
      </c>
      <c r="L18" s="55">
        <v>1249</v>
      </c>
      <c r="M18" s="55">
        <v>513</v>
      </c>
      <c r="N18" s="55">
        <v>0</v>
      </c>
      <c r="O18" s="55">
        <v>82</v>
      </c>
      <c r="P18" s="115">
        <f t="shared" si="1"/>
        <v>8866</v>
      </c>
    </row>
    <row r="19" spans="1:16" ht="15" customHeight="1">
      <c r="A19" s="201"/>
      <c r="B19" s="113">
        <v>14</v>
      </c>
      <c r="C19" s="114" t="s">
        <v>101</v>
      </c>
      <c r="D19" s="55">
        <v>0</v>
      </c>
      <c r="E19" s="55">
        <v>0</v>
      </c>
      <c r="F19" s="55">
        <v>0</v>
      </c>
      <c r="G19" s="55">
        <v>154</v>
      </c>
      <c r="H19" s="55">
        <v>48</v>
      </c>
      <c r="I19" s="55">
        <v>0</v>
      </c>
      <c r="J19" s="55">
        <v>24</v>
      </c>
      <c r="K19" s="55">
        <v>67</v>
      </c>
      <c r="L19" s="55">
        <v>22</v>
      </c>
      <c r="M19" s="55">
        <v>81</v>
      </c>
      <c r="N19" s="55">
        <v>14</v>
      </c>
      <c r="O19" s="55">
        <v>43</v>
      </c>
      <c r="P19" s="115">
        <f t="shared" si="1"/>
        <v>453</v>
      </c>
    </row>
    <row r="20" spans="1:16" ht="15" customHeight="1">
      <c r="A20" s="201"/>
      <c r="B20" s="113">
        <v>15</v>
      </c>
      <c r="C20" s="114" t="s">
        <v>102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115">
        <f t="shared" si="1"/>
        <v>0</v>
      </c>
    </row>
    <row r="21" spans="1:16" ht="15" customHeight="1">
      <c r="A21" s="201"/>
      <c r="B21" s="113">
        <v>16</v>
      </c>
      <c r="C21" s="114" t="s">
        <v>103</v>
      </c>
      <c r="D21" s="55">
        <v>38</v>
      </c>
      <c r="E21" s="55">
        <v>45</v>
      </c>
      <c r="F21" s="55">
        <v>180</v>
      </c>
      <c r="G21" s="55">
        <v>64</v>
      </c>
      <c r="H21" s="55">
        <v>213</v>
      </c>
      <c r="I21" s="55">
        <v>100</v>
      </c>
      <c r="J21" s="55">
        <v>334</v>
      </c>
      <c r="K21" s="55">
        <v>192</v>
      </c>
      <c r="L21" s="55">
        <v>248</v>
      </c>
      <c r="M21" s="55">
        <v>389</v>
      </c>
      <c r="N21" s="55">
        <v>323</v>
      </c>
      <c r="O21" s="55">
        <v>222</v>
      </c>
      <c r="P21" s="115">
        <f t="shared" si="1"/>
        <v>2348</v>
      </c>
    </row>
    <row r="22" spans="1:16" ht="15" customHeight="1">
      <c r="A22" s="201"/>
      <c r="B22" s="113">
        <v>17</v>
      </c>
      <c r="C22" s="114" t="s">
        <v>104</v>
      </c>
      <c r="D22" s="55">
        <v>60</v>
      </c>
      <c r="E22" s="55">
        <v>91</v>
      </c>
      <c r="F22" s="55">
        <v>14</v>
      </c>
      <c r="G22" s="55">
        <v>228</v>
      </c>
      <c r="H22" s="55">
        <v>0</v>
      </c>
      <c r="I22" s="55">
        <v>20</v>
      </c>
      <c r="J22" s="55">
        <v>35</v>
      </c>
      <c r="K22" s="55">
        <v>0</v>
      </c>
      <c r="L22" s="55">
        <v>81</v>
      </c>
      <c r="M22" s="55">
        <v>0</v>
      </c>
      <c r="N22" s="55">
        <v>0</v>
      </c>
      <c r="O22" s="55">
        <v>148</v>
      </c>
      <c r="P22" s="115">
        <f t="shared" si="1"/>
        <v>677</v>
      </c>
    </row>
    <row r="23" spans="1:16" ht="15" customHeight="1">
      <c r="A23" s="201"/>
      <c r="B23" s="113">
        <v>18</v>
      </c>
      <c r="C23" s="116" t="s">
        <v>105</v>
      </c>
      <c r="D23" s="55">
        <v>0</v>
      </c>
      <c r="E23" s="55">
        <v>0</v>
      </c>
      <c r="F23" s="55">
        <v>96</v>
      </c>
      <c r="G23" s="55">
        <v>96</v>
      </c>
      <c r="H23" s="55">
        <v>0</v>
      </c>
      <c r="I23" s="55">
        <v>32</v>
      </c>
      <c r="J23" s="55">
        <v>0</v>
      </c>
      <c r="K23" s="55">
        <v>0</v>
      </c>
      <c r="L23" s="55">
        <v>0</v>
      </c>
      <c r="M23" s="55">
        <v>380</v>
      </c>
      <c r="N23" s="55">
        <v>0</v>
      </c>
      <c r="O23" s="55">
        <v>0</v>
      </c>
      <c r="P23" s="115">
        <f t="shared" si="1"/>
        <v>604</v>
      </c>
    </row>
    <row r="24" spans="1:16" ht="15" customHeight="1">
      <c r="A24" s="201"/>
      <c r="B24" s="113">
        <v>19</v>
      </c>
      <c r="C24" s="114" t="s">
        <v>106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19</v>
      </c>
      <c r="J24" s="55">
        <v>0</v>
      </c>
      <c r="K24" s="55">
        <v>0</v>
      </c>
      <c r="L24" s="55">
        <v>0</v>
      </c>
      <c r="M24" s="55">
        <v>9</v>
      </c>
      <c r="N24" s="55">
        <v>0</v>
      </c>
      <c r="O24" s="55">
        <v>0</v>
      </c>
      <c r="P24" s="115">
        <f t="shared" si="1"/>
        <v>28</v>
      </c>
    </row>
    <row r="25" spans="1:16" ht="15" customHeight="1">
      <c r="A25" s="201"/>
      <c r="B25" s="113">
        <v>20</v>
      </c>
      <c r="C25" s="114" t="s">
        <v>107</v>
      </c>
      <c r="D25" s="55">
        <v>33</v>
      </c>
      <c r="E25" s="55">
        <v>139</v>
      </c>
      <c r="F25" s="55">
        <v>536</v>
      </c>
      <c r="G25" s="55">
        <v>1523</v>
      </c>
      <c r="H25" s="55">
        <v>425</v>
      </c>
      <c r="I25" s="55">
        <v>215</v>
      </c>
      <c r="J25" s="55">
        <v>303</v>
      </c>
      <c r="K25" s="55">
        <v>364</v>
      </c>
      <c r="L25" s="55">
        <v>964</v>
      </c>
      <c r="M25" s="55">
        <v>1039</v>
      </c>
      <c r="N25" s="55">
        <v>524</v>
      </c>
      <c r="O25" s="55">
        <v>433</v>
      </c>
      <c r="P25" s="115">
        <f t="shared" si="1"/>
        <v>6498</v>
      </c>
    </row>
    <row r="26" spans="1:16" ht="15" customHeight="1">
      <c r="A26" s="201"/>
      <c r="B26" s="113">
        <v>21</v>
      </c>
      <c r="C26" s="114" t="s">
        <v>108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115">
        <f t="shared" si="1"/>
        <v>0</v>
      </c>
    </row>
    <row r="27" spans="1:16" ht="15" customHeight="1">
      <c r="A27" s="201"/>
      <c r="B27" s="113">
        <v>22</v>
      </c>
      <c r="C27" s="114" t="s">
        <v>109</v>
      </c>
      <c r="D27" s="55">
        <v>0</v>
      </c>
      <c r="E27" s="55">
        <v>0</v>
      </c>
      <c r="F27" s="55">
        <v>0</v>
      </c>
      <c r="G27" s="55">
        <v>16</v>
      </c>
      <c r="H27" s="55">
        <v>28</v>
      </c>
      <c r="I27" s="55">
        <v>33</v>
      </c>
      <c r="J27" s="55">
        <v>95</v>
      </c>
      <c r="K27" s="55">
        <v>95</v>
      </c>
      <c r="L27" s="55">
        <v>0</v>
      </c>
      <c r="M27" s="55">
        <v>0</v>
      </c>
      <c r="N27" s="55">
        <v>0</v>
      </c>
      <c r="O27" s="55">
        <v>33</v>
      </c>
      <c r="P27" s="115">
        <f t="shared" si="1"/>
        <v>300</v>
      </c>
    </row>
    <row r="28" spans="1:16" ht="15" customHeight="1">
      <c r="A28" s="201"/>
      <c r="B28" s="113">
        <v>23</v>
      </c>
      <c r="C28" s="114" t="s">
        <v>110</v>
      </c>
      <c r="D28" s="55">
        <v>155</v>
      </c>
      <c r="E28" s="55">
        <v>115</v>
      </c>
      <c r="F28" s="55">
        <v>164</v>
      </c>
      <c r="G28" s="55">
        <v>193</v>
      </c>
      <c r="H28" s="55">
        <v>1210</v>
      </c>
      <c r="I28" s="55">
        <v>2001</v>
      </c>
      <c r="J28" s="55">
        <v>1468</v>
      </c>
      <c r="K28" s="55">
        <v>502</v>
      </c>
      <c r="L28" s="55">
        <v>3210</v>
      </c>
      <c r="M28" s="55">
        <v>5980</v>
      </c>
      <c r="N28" s="55">
        <v>1672</v>
      </c>
      <c r="O28" s="55">
        <v>1913</v>
      </c>
      <c r="P28" s="115">
        <f t="shared" si="1"/>
        <v>18583</v>
      </c>
    </row>
    <row r="29" spans="1:16" ht="15" customHeight="1">
      <c r="A29" s="201"/>
      <c r="B29" s="113">
        <v>24</v>
      </c>
      <c r="C29" s="114" t="s">
        <v>111</v>
      </c>
      <c r="D29" s="55">
        <v>0</v>
      </c>
      <c r="E29" s="55">
        <v>54</v>
      </c>
      <c r="F29" s="55">
        <v>0</v>
      </c>
      <c r="G29" s="55">
        <v>0</v>
      </c>
      <c r="H29" s="55">
        <v>0</v>
      </c>
      <c r="I29" s="55">
        <v>17</v>
      </c>
      <c r="J29" s="55">
        <v>0</v>
      </c>
      <c r="K29" s="55">
        <v>10</v>
      </c>
      <c r="L29" s="55">
        <v>0</v>
      </c>
      <c r="M29" s="55">
        <v>16</v>
      </c>
      <c r="N29" s="55">
        <v>0</v>
      </c>
      <c r="O29" s="55">
        <v>0</v>
      </c>
      <c r="P29" s="115">
        <f t="shared" si="1"/>
        <v>97</v>
      </c>
    </row>
    <row r="30" spans="1:16" ht="15" customHeight="1">
      <c r="A30" s="201"/>
      <c r="B30" s="113">
        <v>25</v>
      </c>
      <c r="C30" s="114" t="s">
        <v>112</v>
      </c>
      <c r="D30" s="55">
        <v>213</v>
      </c>
      <c r="E30" s="55">
        <v>181</v>
      </c>
      <c r="F30" s="55">
        <v>497</v>
      </c>
      <c r="G30" s="55">
        <v>629</v>
      </c>
      <c r="H30" s="55">
        <v>499</v>
      </c>
      <c r="I30" s="55">
        <v>438</v>
      </c>
      <c r="J30" s="55">
        <v>762</v>
      </c>
      <c r="K30" s="55">
        <v>236</v>
      </c>
      <c r="L30" s="55">
        <v>401</v>
      </c>
      <c r="M30" s="55">
        <v>1550</v>
      </c>
      <c r="N30" s="55">
        <v>474</v>
      </c>
      <c r="O30" s="55">
        <v>208</v>
      </c>
      <c r="P30" s="115">
        <f t="shared" si="1"/>
        <v>6088</v>
      </c>
    </row>
    <row r="31" spans="1:16" ht="15" customHeight="1">
      <c r="A31" s="201"/>
      <c r="B31" s="113">
        <v>26</v>
      </c>
      <c r="C31" s="114" t="s">
        <v>113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28</v>
      </c>
      <c r="M31" s="55">
        <v>14</v>
      </c>
      <c r="N31" s="55">
        <v>14</v>
      </c>
      <c r="O31" s="55">
        <v>0</v>
      </c>
      <c r="P31" s="115">
        <f t="shared" si="1"/>
        <v>56</v>
      </c>
    </row>
    <row r="32" spans="1:16" ht="15" customHeight="1">
      <c r="A32" s="201"/>
      <c r="B32" s="113">
        <v>27</v>
      </c>
      <c r="C32" s="114" t="s">
        <v>114</v>
      </c>
      <c r="D32" s="55">
        <v>0</v>
      </c>
      <c r="E32" s="55">
        <v>0</v>
      </c>
      <c r="F32" s="55">
        <v>28</v>
      </c>
      <c r="G32" s="55">
        <v>0</v>
      </c>
      <c r="H32" s="55">
        <v>23</v>
      </c>
      <c r="I32" s="55">
        <v>0</v>
      </c>
      <c r="J32" s="55">
        <v>0</v>
      </c>
      <c r="K32" s="55">
        <v>45</v>
      </c>
      <c r="L32" s="55">
        <v>0</v>
      </c>
      <c r="M32" s="55">
        <v>0</v>
      </c>
      <c r="N32" s="55">
        <v>8</v>
      </c>
      <c r="O32" s="55">
        <v>0</v>
      </c>
      <c r="P32" s="115">
        <f t="shared" si="1"/>
        <v>104</v>
      </c>
    </row>
    <row r="33" spans="1:16" ht="15" customHeight="1">
      <c r="A33" s="201"/>
      <c r="B33" s="113">
        <v>28</v>
      </c>
      <c r="C33" s="114" t="s">
        <v>115</v>
      </c>
      <c r="D33" s="55">
        <v>0</v>
      </c>
      <c r="E33" s="55">
        <v>21</v>
      </c>
      <c r="F33" s="55">
        <v>116</v>
      </c>
      <c r="G33" s="55">
        <v>375</v>
      </c>
      <c r="H33" s="55">
        <v>685</v>
      </c>
      <c r="I33" s="55">
        <v>165</v>
      </c>
      <c r="J33" s="55">
        <v>98</v>
      </c>
      <c r="K33" s="55">
        <v>185</v>
      </c>
      <c r="L33" s="55">
        <v>105</v>
      </c>
      <c r="M33" s="55">
        <v>507</v>
      </c>
      <c r="N33" s="55">
        <v>55</v>
      </c>
      <c r="O33" s="55">
        <v>298</v>
      </c>
      <c r="P33" s="115">
        <f t="shared" si="1"/>
        <v>2610</v>
      </c>
    </row>
    <row r="34" spans="1:16" ht="15" customHeight="1">
      <c r="A34" s="201"/>
      <c r="B34" s="113">
        <v>29</v>
      </c>
      <c r="C34" s="114" t="s">
        <v>116</v>
      </c>
      <c r="D34" s="55">
        <v>403</v>
      </c>
      <c r="E34" s="55">
        <v>751</v>
      </c>
      <c r="F34" s="55">
        <v>742</v>
      </c>
      <c r="G34" s="55">
        <v>1466</v>
      </c>
      <c r="H34" s="55">
        <v>1077</v>
      </c>
      <c r="I34" s="55">
        <v>1204</v>
      </c>
      <c r="J34" s="55">
        <v>1497</v>
      </c>
      <c r="K34" s="55">
        <v>496</v>
      </c>
      <c r="L34" s="55">
        <v>824</v>
      </c>
      <c r="M34" s="55">
        <v>475</v>
      </c>
      <c r="N34" s="55">
        <v>1702</v>
      </c>
      <c r="O34" s="55">
        <v>1018</v>
      </c>
      <c r="P34" s="115">
        <f t="shared" si="1"/>
        <v>11655</v>
      </c>
    </row>
    <row r="35" spans="1:16" ht="15" customHeight="1">
      <c r="A35" s="201"/>
      <c r="B35" s="113">
        <v>30</v>
      </c>
      <c r="C35" s="114" t="s">
        <v>117</v>
      </c>
      <c r="D35" s="55">
        <v>736</v>
      </c>
      <c r="E35" s="55">
        <v>646</v>
      </c>
      <c r="F35" s="55">
        <v>372</v>
      </c>
      <c r="G35" s="55">
        <v>1252</v>
      </c>
      <c r="H35" s="55">
        <v>762</v>
      </c>
      <c r="I35" s="55">
        <v>396</v>
      </c>
      <c r="J35" s="55">
        <v>1484</v>
      </c>
      <c r="K35" s="55">
        <v>474</v>
      </c>
      <c r="L35" s="55">
        <v>1110</v>
      </c>
      <c r="M35" s="55">
        <v>481</v>
      </c>
      <c r="N35" s="55">
        <v>711</v>
      </c>
      <c r="O35" s="55">
        <v>606</v>
      </c>
      <c r="P35" s="115">
        <f t="shared" si="1"/>
        <v>9030</v>
      </c>
    </row>
    <row r="36" spans="1:16" ht="15" customHeight="1">
      <c r="A36" s="201"/>
      <c r="B36" s="113">
        <v>31</v>
      </c>
      <c r="C36" s="114" t="s">
        <v>118</v>
      </c>
      <c r="D36" s="55">
        <v>12541</v>
      </c>
      <c r="E36" s="55">
        <v>18273</v>
      </c>
      <c r="F36" s="55">
        <v>19309</v>
      </c>
      <c r="G36" s="55">
        <v>15500</v>
      </c>
      <c r="H36" s="55">
        <v>24103</v>
      </c>
      <c r="I36" s="55">
        <v>26856</v>
      </c>
      <c r="J36" s="55">
        <v>20215</v>
      </c>
      <c r="K36" s="55">
        <v>12929</v>
      </c>
      <c r="L36" s="55">
        <v>14499</v>
      </c>
      <c r="M36" s="55">
        <v>11784</v>
      </c>
      <c r="N36" s="55">
        <v>15923</v>
      </c>
      <c r="O36" s="55">
        <v>12345</v>
      </c>
      <c r="P36" s="115">
        <f t="shared" si="1"/>
        <v>204277</v>
      </c>
    </row>
    <row r="37" spans="1:16" ht="15" customHeight="1">
      <c r="A37" s="201"/>
      <c r="B37" s="113">
        <v>32</v>
      </c>
      <c r="C37" s="116" t="s">
        <v>119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31</v>
      </c>
      <c r="L37" s="55">
        <v>0</v>
      </c>
      <c r="M37" s="55">
        <v>33</v>
      </c>
      <c r="N37" s="55">
        <v>0</v>
      </c>
      <c r="O37" s="55">
        <v>0</v>
      </c>
      <c r="P37" s="115">
        <f t="shared" si="1"/>
        <v>64</v>
      </c>
    </row>
    <row r="38" spans="1:16" ht="15" customHeight="1">
      <c r="A38" s="201"/>
      <c r="B38" s="113">
        <v>33</v>
      </c>
      <c r="C38" s="116" t="s">
        <v>120</v>
      </c>
      <c r="D38" s="55">
        <v>0</v>
      </c>
      <c r="E38" s="55">
        <v>0</v>
      </c>
      <c r="F38" s="55">
        <v>0</v>
      </c>
      <c r="G38" s="55">
        <v>969</v>
      </c>
      <c r="H38" s="55">
        <v>621</v>
      </c>
      <c r="I38" s="55">
        <v>47</v>
      </c>
      <c r="J38" s="55">
        <v>73</v>
      </c>
      <c r="K38" s="55">
        <v>0</v>
      </c>
      <c r="L38" s="55">
        <v>66</v>
      </c>
      <c r="M38" s="55">
        <v>0</v>
      </c>
      <c r="N38" s="55">
        <v>0</v>
      </c>
      <c r="O38" s="55">
        <v>46</v>
      </c>
      <c r="P38" s="115">
        <f t="shared" si="1"/>
        <v>1822</v>
      </c>
    </row>
    <row r="39" spans="1:16" ht="15" customHeight="1">
      <c r="A39" s="201"/>
      <c r="B39" s="113">
        <v>34</v>
      </c>
      <c r="C39" s="116" t="s">
        <v>121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115">
        <f t="shared" si="1"/>
        <v>0</v>
      </c>
    </row>
    <row r="40" spans="1:16" ht="15" customHeight="1">
      <c r="A40" s="201"/>
      <c r="B40" s="113">
        <v>35</v>
      </c>
      <c r="C40" s="114" t="s">
        <v>122</v>
      </c>
      <c r="D40" s="55">
        <v>465</v>
      </c>
      <c r="E40" s="55">
        <v>889</v>
      </c>
      <c r="F40" s="55">
        <v>588</v>
      </c>
      <c r="G40" s="55">
        <v>2215</v>
      </c>
      <c r="H40" s="55">
        <v>1365</v>
      </c>
      <c r="I40" s="55">
        <v>693</v>
      </c>
      <c r="J40" s="55">
        <v>911</v>
      </c>
      <c r="K40" s="55">
        <v>769</v>
      </c>
      <c r="L40" s="55">
        <v>884</v>
      </c>
      <c r="M40" s="55">
        <v>1267</v>
      </c>
      <c r="N40" s="55">
        <v>1706</v>
      </c>
      <c r="O40" s="55">
        <v>894</v>
      </c>
      <c r="P40" s="115">
        <f t="shared" si="1"/>
        <v>12646</v>
      </c>
    </row>
    <row r="41" spans="1:16" ht="15" customHeight="1">
      <c r="A41" s="201"/>
      <c r="B41" s="113">
        <v>36</v>
      </c>
      <c r="C41" s="114" t="s">
        <v>123</v>
      </c>
      <c r="D41" s="55">
        <v>355</v>
      </c>
      <c r="E41" s="55">
        <v>437</v>
      </c>
      <c r="F41" s="55">
        <v>914</v>
      </c>
      <c r="G41" s="55">
        <v>799</v>
      </c>
      <c r="H41" s="55">
        <v>780</v>
      </c>
      <c r="I41" s="55">
        <v>535</v>
      </c>
      <c r="J41" s="55">
        <v>336</v>
      </c>
      <c r="K41" s="55">
        <v>744</v>
      </c>
      <c r="L41" s="55">
        <v>1080</v>
      </c>
      <c r="M41" s="55">
        <v>664</v>
      </c>
      <c r="N41" s="55">
        <v>329</v>
      </c>
      <c r="O41" s="55">
        <v>397</v>
      </c>
      <c r="P41" s="115">
        <f t="shared" si="1"/>
        <v>7370</v>
      </c>
    </row>
    <row r="42" spans="1:16" ht="15" customHeight="1">
      <c r="A42" s="201"/>
      <c r="B42" s="113">
        <v>37</v>
      </c>
      <c r="C42" s="114" t="s">
        <v>124</v>
      </c>
      <c r="D42" s="55">
        <v>0</v>
      </c>
      <c r="E42" s="55">
        <v>0</v>
      </c>
      <c r="F42" s="55">
        <v>23</v>
      </c>
      <c r="G42" s="55">
        <v>7</v>
      </c>
      <c r="H42" s="55">
        <v>37</v>
      </c>
      <c r="I42" s="55">
        <v>7</v>
      </c>
      <c r="J42" s="55">
        <v>0</v>
      </c>
      <c r="K42" s="55">
        <v>12</v>
      </c>
      <c r="L42" s="55">
        <v>0</v>
      </c>
      <c r="M42" s="55">
        <v>0</v>
      </c>
      <c r="N42" s="55">
        <v>0</v>
      </c>
      <c r="O42" s="55">
        <v>0</v>
      </c>
      <c r="P42" s="115">
        <f t="shared" si="1"/>
        <v>86</v>
      </c>
    </row>
    <row r="43" spans="1:16" ht="15" customHeight="1">
      <c r="A43" s="201"/>
      <c r="B43" s="113">
        <v>38</v>
      </c>
      <c r="C43" s="114" t="s">
        <v>125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115">
        <f t="shared" si="1"/>
        <v>0</v>
      </c>
    </row>
    <row r="44" spans="1:16" ht="15" customHeight="1">
      <c r="A44" s="201"/>
      <c r="B44" s="113">
        <v>39</v>
      </c>
      <c r="C44" s="114" t="s">
        <v>126</v>
      </c>
      <c r="D44" s="55">
        <v>1519</v>
      </c>
      <c r="E44" s="55">
        <v>2023</v>
      </c>
      <c r="F44" s="55">
        <v>3030</v>
      </c>
      <c r="G44" s="55">
        <v>3576</v>
      </c>
      <c r="H44" s="55">
        <v>4774</v>
      </c>
      <c r="I44" s="55">
        <v>2841</v>
      </c>
      <c r="J44" s="55">
        <v>2988</v>
      </c>
      <c r="K44" s="55">
        <v>2542</v>
      </c>
      <c r="L44" s="55">
        <v>3515</v>
      </c>
      <c r="M44" s="55">
        <v>2553</v>
      </c>
      <c r="N44" s="55">
        <v>3917</v>
      </c>
      <c r="O44" s="55">
        <v>4745</v>
      </c>
      <c r="P44" s="115">
        <f t="shared" si="1"/>
        <v>38023</v>
      </c>
    </row>
    <row r="45" spans="1:16" ht="15" customHeight="1">
      <c r="A45" s="201"/>
      <c r="B45" s="113">
        <v>40</v>
      </c>
      <c r="C45" s="114" t="s">
        <v>127</v>
      </c>
      <c r="D45" s="55">
        <v>425</v>
      </c>
      <c r="E45" s="55">
        <v>263</v>
      </c>
      <c r="F45" s="55">
        <v>494</v>
      </c>
      <c r="G45" s="55">
        <v>595</v>
      </c>
      <c r="H45" s="55">
        <v>647</v>
      </c>
      <c r="I45" s="55">
        <v>444</v>
      </c>
      <c r="J45" s="55">
        <v>887</v>
      </c>
      <c r="K45" s="55">
        <v>415</v>
      </c>
      <c r="L45" s="55">
        <v>664</v>
      </c>
      <c r="M45" s="55">
        <v>1109</v>
      </c>
      <c r="N45" s="55">
        <v>704</v>
      </c>
      <c r="O45" s="55">
        <v>980</v>
      </c>
      <c r="P45" s="115">
        <f t="shared" si="1"/>
        <v>7627</v>
      </c>
    </row>
    <row r="46" spans="1:16" ht="12.75">
      <c r="A46" s="201"/>
      <c r="B46" s="113">
        <v>41</v>
      </c>
      <c r="C46" s="114" t="s">
        <v>128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115">
        <f t="shared" si="1"/>
        <v>0</v>
      </c>
    </row>
    <row r="47" spans="1:16" ht="13.5" customHeight="1">
      <c r="A47" s="201"/>
      <c r="B47" s="113">
        <v>42</v>
      </c>
      <c r="C47" s="114" t="s">
        <v>129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115">
        <f t="shared" si="1"/>
        <v>0</v>
      </c>
    </row>
    <row r="48" spans="1:16" ht="15" customHeight="1">
      <c r="A48" s="201"/>
      <c r="B48" s="113">
        <v>43</v>
      </c>
      <c r="C48" s="114" t="s">
        <v>130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115">
        <f t="shared" si="1"/>
        <v>0</v>
      </c>
    </row>
    <row r="49" spans="1:16" ht="15" customHeight="1">
      <c r="A49" s="201"/>
      <c r="B49" s="113">
        <v>44</v>
      </c>
      <c r="C49" s="116" t="s">
        <v>131</v>
      </c>
      <c r="D49" s="55">
        <v>0</v>
      </c>
      <c r="E49" s="55">
        <v>0</v>
      </c>
      <c r="F49" s="55">
        <v>0</v>
      </c>
      <c r="G49" s="55">
        <v>0</v>
      </c>
      <c r="H49" s="55">
        <v>78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250</v>
      </c>
      <c r="P49" s="115">
        <f t="shared" si="1"/>
        <v>328</v>
      </c>
    </row>
    <row r="50" spans="1:16" ht="15" customHeight="1">
      <c r="A50" s="201"/>
      <c r="B50" s="113">
        <v>45</v>
      </c>
      <c r="C50" s="116" t="s">
        <v>132</v>
      </c>
      <c r="D50" s="55">
        <v>152</v>
      </c>
      <c r="E50" s="55">
        <v>929</v>
      </c>
      <c r="F50" s="55">
        <v>734</v>
      </c>
      <c r="G50" s="55">
        <v>75</v>
      </c>
      <c r="H50" s="55">
        <v>601</v>
      </c>
      <c r="I50" s="55">
        <v>179</v>
      </c>
      <c r="J50" s="55">
        <v>240</v>
      </c>
      <c r="K50" s="55">
        <v>285</v>
      </c>
      <c r="L50" s="55">
        <v>345</v>
      </c>
      <c r="M50" s="55">
        <v>182</v>
      </c>
      <c r="N50" s="55">
        <v>255</v>
      </c>
      <c r="O50" s="55">
        <v>118</v>
      </c>
      <c r="P50" s="115">
        <f t="shared" si="1"/>
        <v>4095</v>
      </c>
    </row>
    <row r="51" spans="1:16" ht="15" customHeight="1">
      <c r="A51" s="201"/>
      <c r="B51" s="113">
        <v>46</v>
      </c>
      <c r="C51" s="114" t="s">
        <v>133</v>
      </c>
      <c r="D51" s="55">
        <v>0</v>
      </c>
      <c r="E51" s="55">
        <v>0</v>
      </c>
      <c r="F51" s="55">
        <v>0</v>
      </c>
      <c r="G51" s="55">
        <v>599</v>
      </c>
      <c r="H51" s="55">
        <v>0</v>
      </c>
      <c r="I51" s="55">
        <v>0</v>
      </c>
      <c r="J51" s="55">
        <v>0</v>
      </c>
      <c r="K51" s="55">
        <v>28</v>
      </c>
      <c r="L51" s="55">
        <v>0</v>
      </c>
      <c r="M51" s="55">
        <v>0</v>
      </c>
      <c r="N51" s="55">
        <v>0</v>
      </c>
      <c r="O51" s="55">
        <v>0</v>
      </c>
      <c r="P51" s="115">
        <f t="shared" si="1"/>
        <v>627</v>
      </c>
    </row>
    <row r="52" spans="1:16" ht="15" customHeight="1">
      <c r="A52" s="201"/>
      <c r="B52" s="113">
        <v>47</v>
      </c>
      <c r="C52" s="114" t="s">
        <v>134</v>
      </c>
      <c r="D52" s="55">
        <v>154</v>
      </c>
      <c r="E52" s="55">
        <v>13</v>
      </c>
      <c r="F52" s="55">
        <v>141</v>
      </c>
      <c r="G52" s="55">
        <v>0</v>
      </c>
      <c r="H52" s="55">
        <v>92</v>
      </c>
      <c r="I52" s="55">
        <v>95</v>
      </c>
      <c r="J52" s="55">
        <v>132</v>
      </c>
      <c r="K52" s="55">
        <v>87</v>
      </c>
      <c r="L52" s="55">
        <v>171</v>
      </c>
      <c r="M52" s="55">
        <v>39</v>
      </c>
      <c r="N52" s="55">
        <v>67</v>
      </c>
      <c r="O52" s="55">
        <v>72</v>
      </c>
      <c r="P52" s="115">
        <f t="shared" si="1"/>
        <v>1063</v>
      </c>
    </row>
    <row r="53" spans="1:16" ht="15" customHeight="1">
      <c r="A53" s="201"/>
      <c r="B53" s="113">
        <v>48</v>
      </c>
      <c r="C53" s="114" t="s">
        <v>135</v>
      </c>
      <c r="D53" s="55">
        <v>96</v>
      </c>
      <c r="E53" s="55">
        <v>58</v>
      </c>
      <c r="F53" s="55">
        <v>71</v>
      </c>
      <c r="G53" s="55">
        <v>130</v>
      </c>
      <c r="H53" s="55">
        <v>237</v>
      </c>
      <c r="I53" s="55">
        <v>108</v>
      </c>
      <c r="J53" s="55">
        <v>235</v>
      </c>
      <c r="K53" s="55">
        <v>135</v>
      </c>
      <c r="L53" s="55">
        <v>124</v>
      </c>
      <c r="M53" s="55">
        <v>209</v>
      </c>
      <c r="N53" s="55">
        <v>156</v>
      </c>
      <c r="O53" s="55">
        <v>69</v>
      </c>
      <c r="P53" s="115">
        <f t="shared" si="1"/>
        <v>1628</v>
      </c>
    </row>
    <row r="54" spans="1:16" ht="15" customHeight="1">
      <c r="A54" s="201"/>
      <c r="B54" s="113">
        <v>49</v>
      </c>
      <c r="C54" s="114" t="s">
        <v>136</v>
      </c>
      <c r="D54" s="55">
        <v>32311</v>
      </c>
      <c r="E54" s="55">
        <v>44035</v>
      </c>
      <c r="F54" s="55">
        <v>44766</v>
      </c>
      <c r="G54" s="55">
        <v>93</v>
      </c>
      <c r="H54" s="55">
        <v>61942</v>
      </c>
      <c r="I54" s="55">
        <v>66862</v>
      </c>
      <c r="J54" s="55">
        <v>60711</v>
      </c>
      <c r="K54" s="55">
        <v>42919</v>
      </c>
      <c r="L54" s="55">
        <v>66216</v>
      </c>
      <c r="M54" s="55">
        <v>44524</v>
      </c>
      <c r="N54" s="55">
        <v>44168</v>
      </c>
      <c r="O54" s="55">
        <v>34675</v>
      </c>
      <c r="P54" s="115">
        <f>SUM(D54:O54)</f>
        <v>543222</v>
      </c>
    </row>
    <row r="55" spans="1:16" ht="15" customHeight="1">
      <c r="A55" s="201"/>
      <c r="B55" s="113">
        <v>50</v>
      </c>
      <c r="C55" s="114" t="s">
        <v>137</v>
      </c>
      <c r="D55" s="55">
        <v>178</v>
      </c>
      <c r="E55" s="55">
        <v>214</v>
      </c>
      <c r="F55" s="55">
        <v>331</v>
      </c>
      <c r="G55" s="55">
        <v>52771</v>
      </c>
      <c r="H55" s="55">
        <v>243</v>
      </c>
      <c r="I55" s="55">
        <v>290</v>
      </c>
      <c r="J55" s="55">
        <v>472</v>
      </c>
      <c r="K55" s="55">
        <v>458</v>
      </c>
      <c r="L55" s="55">
        <v>415</v>
      </c>
      <c r="M55" s="55">
        <v>364</v>
      </c>
      <c r="N55" s="55">
        <v>350</v>
      </c>
      <c r="O55" s="55">
        <v>343</v>
      </c>
      <c r="P55" s="115">
        <f>SUM(D55:O55)</f>
        <v>56429</v>
      </c>
    </row>
    <row r="56" spans="1:16" ht="15.75" customHeight="1" thickBot="1">
      <c r="A56" s="201"/>
      <c r="B56" s="117">
        <v>51</v>
      </c>
      <c r="C56" s="118" t="s">
        <v>138</v>
      </c>
      <c r="D56" s="56">
        <v>0</v>
      </c>
      <c r="E56" s="56">
        <v>0</v>
      </c>
      <c r="F56" s="56">
        <v>0</v>
      </c>
      <c r="G56" s="56">
        <v>267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5">
        <v>0</v>
      </c>
      <c r="N56" s="56">
        <v>0</v>
      </c>
      <c r="O56" s="56">
        <v>0</v>
      </c>
      <c r="P56" s="119">
        <f>SUM(D56:O56)</f>
        <v>267</v>
      </c>
    </row>
    <row r="57" spans="1:16" ht="15.75" customHeight="1" thickBot="1">
      <c r="A57" s="202"/>
      <c r="B57" s="203" t="s">
        <v>139</v>
      </c>
      <c r="C57" s="204"/>
      <c r="D57" s="120">
        <v>0</v>
      </c>
      <c r="E57" s="121">
        <v>0</v>
      </c>
      <c r="F57" s="121">
        <v>5000</v>
      </c>
      <c r="G57" s="121">
        <v>0</v>
      </c>
      <c r="H57" s="121">
        <v>18000</v>
      </c>
      <c r="I57" s="121">
        <v>9000</v>
      </c>
      <c r="J57" s="121">
        <v>33000</v>
      </c>
      <c r="K57" s="121">
        <v>27200</v>
      </c>
      <c r="L57" s="121">
        <v>25500</v>
      </c>
      <c r="M57" s="121">
        <v>9000</v>
      </c>
      <c r="N57" s="121">
        <v>17000</v>
      </c>
      <c r="O57" s="121">
        <v>0</v>
      </c>
      <c r="P57" s="123">
        <f>SUM(D57:O57)</f>
        <v>143700</v>
      </c>
    </row>
    <row r="58" spans="1:13" ht="13.5" customHeight="1">
      <c r="A58" s="3" t="s">
        <v>83</v>
      </c>
      <c r="M58" s="106"/>
    </row>
    <row r="59" ht="12.75">
      <c r="M59" s="8"/>
    </row>
  </sheetData>
  <sheetProtection/>
  <mergeCells count="3">
    <mergeCell ref="D3:P3"/>
    <mergeCell ref="A5:A57"/>
    <mergeCell ref="B57:C5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126" customWidth="1"/>
    <col min="2" max="2" width="14.28125" style="126" customWidth="1"/>
    <col min="3" max="13" width="9.140625" style="126" customWidth="1"/>
    <col min="14" max="16384" width="9.140625" style="126" customWidth="1"/>
  </cols>
  <sheetData>
    <row r="1" spans="1:15" s="3" customFormat="1" ht="18.75">
      <c r="A1" s="1" t="s">
        <v>143</v>
      </c>
      <c r="B1" s="5"/>
      <c r="C1" s="6"/>
      <c r="D1" s="7"/>
      <c r="E1" s="6"/>
      <c r="F1" s="7"/>
      <c r="G1" s="6"/>
      <c r="H1" s="8"/>
      <c r="I1" s="8"/>
      <c r="J1" s="9"/>
      <c r="K1" s="8"/>
      <c r="L1" s="8"/>
      <c r="M1" s="10"/>
      <c r="N1" s="8"/>
      <c r="O1" s="10"/>
    </row>
    <row r="2" spans="1:15" s="3" customFormat="1" ht="6.75" customHeight="1" thickBot="1">
      <c r="A2" s="14"/>
      <c r="B2" s="12"/>
      <c r="C2" s="8"/>
      <c r="D2" s="13"/>
      <c r="E2" s="8"/>
      <c r="F2" s="13"/>
      <c r="G2" s="8"/>
      <c r="H2" s="8"/>
      <c r="I2" s="8"/>
      <c r="J2" s="13"/>
      <c r="K2" s="8"/>
      <c r="L2" s="8"/>
      <c r="M2" s="10"/>
      <c r="N2" s="8"/>
      <c r="O2" s="10"/>
    </row>
    <row r="3" spans="2:15" s="3" customFormat="1" ht="13.5" thickBot="1">
      <c r="B3" s="15"/>
      <c r="C3" s="188">
        <v>2013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2:15" s="3" customFormat="1" ht="13.5" thickBot="1">
      <c r="B4" s="15"/>
      <c r="C4" s="95" t="s">
        <v>3</v>
      </c>
      <c r="D4" s="95" t="s">
        <v>4</v>
      </c>
      <c r="E4" s="95" t="s">
        <v>5</v>
      </c>
      <c r="F4" s="95" t="s">
        <v>6</v>
      </c>
      <c r="G4" s="95" t="s">
        <v>7</v>
      </c>
      <c r="H4" s="95" t="s">
        <v>8</v>
      </c>
      <c r="I4" s="95" t="s">
        <v>9</v>
      </c>
      <c r="J4" s="95" t="s">
        <v>10</v>
      </c>
      <c r="K4" s="95" t="s">
        <v>11</v>
      </c>
      <c r="L4" s="95" t="s">
        <v>12</v>
      </c>
      <c r="M4" s="95" t="s">
        <v>13</v>
      </c>
      <c r="N4" s="95" t="s">
        <v>14</v>
      </c>
      <c r="O4" s="95" t="s">
        <v>72</v>
      </c>
    </row>
    <row r="5" spans="1:15" s="16" customFormat="1" ht="30" customHeight="1">
      <c r="A5" s="205" t="s">
        <v>144</v>
      </c>
      <c r="B5" s="31" t="s">
        <v>87</v>
      </c>
      <c r="C5" s="27">
        <v>143</v>
      </c>
      <c r="D5" s="27">
        <v>152</v>
      </c>
      <c r="E5" s="27">
        <v>167</v>
      </c>
      <c r="F5" s="27">
        <v>171</v>
      </c>
      <c r="G5" s="27">
        <v>159</v>
      </c>
      <c r="H5" s="27">
        <v>149</v>
      </c>
      <c r="I5" s="27">
        <v>167</v>
      </c>
      <c r="J5" s="27">
        <v>160</v>
      </c>
      <c r="K5" s="27">
        <v>156</v>
      </c>
      <c r="L5" s="32">
        <v>158</v>
      </c>
      <c r="M5" s="32">
        <v>179</v>
      </c>
      <c r="N5" s="32">
        <v>145</v>
      </c>
      <c r="O5" s="33">
        <f aca="true" t="shared" si="0" ref="O5:O22">SUM(C5:N5)</f>
        <v>1906</v>
      </c>
    </row>
    <row r="6" spans="1:15" s="18" customFormat="1" ht="30" customHeight="1" thickBot="1">
      <c r="A6" s="206"/>
      <c r="B6" s="40" t="s">
        <v>145</v>
      </c>
      <c r="C6" s="29">
        <v>22702</v>
      </c>
      <c r="D6" s="41">
        <v>23397</v>
      </c>
      <c r="E6" s="29">
        <v>26138</v>
      </c>
      <c r="F6" s="42">
        <v>26311</v>
      </c>
      <c r="G6" s="42">
        <v>25665</v>
      </c>
      <c r="H6" s="29">
        <v>23579</v>
      </c>
      <c r="I6" s="29">
        <v>25830</v>
      </c>
      <c r="J6" s="43">
        <v>25638</v>
      </c>
      <c r="K6" s="29">
        <v>23756</v>
      </c>
      <c r="L6" s="29">
        <v>25104</v>
      </c>
      <c r="M6" s="29">
        <v>27445</v>
      </c>
      <c r="N6" s="29">
        <v>23525</v>
      </c>
      <c r="O6" s="44">
        <f t="shared" si="0"/>
        <v>299090</v>
      </c>
    </row>
    <row r="7" spans="1:15" s="18" customFormat="1" ht="30" customHeight="1">
      <c r="A7" s="206"/>
      <c r="B7" s="31" t="s">
        <v>20</v>
      </c>
      <c r="C7" s="27">
        <v>492171</v>
      </c>
      <c r="D7" s="32">
        <v>555684</v>
      </c>
      <c r="E7" s="27">
        <v>627200</v>
      </c>
      <c r="F7" s="45">
        <v>647083</v>
      </c>
      <c r="G7" s="45">
        <v>577644</v>
      </c>
      <c r="H7" s="27">
        <v>587342</v>
      </c>
      <c r="I7" s="27">
        <v>619472</v>
      </c>
      <c r="J7" s="46">
        <v>571885</v>
      </c>
      <c r="K7" s="27">
        <v>559309</v>
      </c>
      <c r="L7" s="27">
        <v>543292</v>
      </c>
      <c r="M7" s="27">
        <v>591976</v>
      </c>
      <c r="N7" s="27">
        <v>684725</v>
      </c>
      <c r="O7" s="33">
        <f t="shared" si="0"/>
        <v>7057783</v>
      </c>
    </row>
    <row r="8" spans="1:15" s="18" customFormat="1" ht="30" customHeight="1" thickBot="1">
      <c r="A8" s="206"/>
      <c r="B8" s="40" t="s">
        <v>21</v>
      </c>
      <c r="C8" s="29">
        <v>54116</v>
      </c>
      <c r="D8" s="41">
        <v>75552</v>
      </c>
      <c r="E8" s="29">
        <v>79561</v>
      </c>
      <c r="F8" s="42">
        <v>95066</v>
      </c>
      <c r="G8" s="42">
        <v>108448</v>
      </c>
      <c r="H8" s="29">
        <v>112735</v>
      </c>
      <c r="I8" s="29">
        <v>106311</v>
      </c>
      <c r="J8" s="43">
        <v>73449</v>
      </c>
      <c r="K8" s="29">
        <v>105314</v>
      </c>
      <c r="L8" s="29">
        <v>80870</v>
      </c>
      <c r="M8" s="29">
        <v>78357</v>
      </c>
      <c r="N8" s="29">
        <v>67722</v>
      </c>
      <c r="O8" s="44">
        <f t="shared" si="0"/>
        <v>1037501</v>
      </c>
    </row>
    <row r="9" spans="1:15" s="18" customFormat="1" ht="30" customHeight="1">
      <c r="A9" s="206"/>
      <c r="B9" s="31" t="s">
        <v>146</v>
      </c>
      <c r="C9" s="27">
        <v>0</v>
      </c>
      <c r="D9" s="32">
        <v>0</v>
      </c>
      <c r="E9" s="27">
        <v>0</v>
      </c>
      <c r="F9" s="45">
        <v>163</v>
      </c>
      <c r="G9" s="45">
        <v>177</v>
      </c>
      <c r="H9" s="27">
        <v>340</v>
      </c>
      <c r="I9" s="27">
        <v>833</v>
      </c>
      <c r="J9" s="46">
        <v>625</v>
      </c>
      <c r="K9" s="27">
        <v>794</v>
      </c>
      <c r="L9" s="27">
        <v>0</v>
      </c>
      <c r="M9" s="27">
        <v>289</v>
      </c>
      <c r="N9" s="27">
        <v>0</v>
      </c>
      <c r="O9" s="33">
        <f t="shared" si="0"/>
        <v>3221</v>
      </c>
    </row>
    <row r="10" spans="1:15" s="18" customFormat="1" ht="30" customHeight="1" thickBot="1">
      <c r="A10" s="207"/>
      <c r="B10" s="40" t="s">
        <v>147</v>
      </c>
      <c r="C10" s="29">
        <v>0</v>
      </c>
      <c r="D10" s="41">
        <v>0</v>
      </c>
      <c r="E10" s="29">
        <v>0</v>
      </c>
      <c r="F10" s="42">
        <v>281</v>
      </c>
      <c r="G10" s="42">
        <v>0</v>
      </c>
      <c r="H10" s="29">
        <v>201</v>
      </c>
      <c r="I10" s="29">
        <v>843</v>
      </c>
      <c r="J10" s="43">
        <v>673</v>
      </c>
      <c r="K10" s="29">
        <v>602</v>
      </c>
      <c r="L10" s="29">
        <v>0</v>
      </c>
      <c r="M10" s="29">
        <v>0</v>
      </c>
      <c r="N10" s="29">
        <v>0</v>
      </c>
      <c r="O10" s="44">
        <f t="shared" si="0"/>
        <v>2600</v>
      </c>
    </row>
    <row r="11" spans="1:15" s="16" customFormat="1" ht="30" customHeight="1">
      <c r="A11" s="205" t="s">
        <v>22</v>
      </c>
      <c r="B11" s="31" t="s">
        <v>87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32">
        <v>0</v>
      </c>
      <c r="M11" s="32">
        <v>0</v>
      </c>
      <c r="N11" s="32">
        <v>0</v>
      </c>
      <c r="O11" s="33">
        <f t="shared" si="0"/>
        <v>0</v>
      </c>
    </row>
    <row r="12" spans="1:15" s="18" customFormat="1" ht="30" customHeight="1" thickBot="1">
      <c r="A12" s="206"/>
      <c r="B12" s="40" t="s">
        <v>145</v>
      </c>
      <c r="C12" s="29">
        <v>0</v>
      </c>
      <c r="D12" s="41">
        <v>0</v>
      </c>
      <c r="E12" s="29">
        <v>0</v>
      </c>
      <c r="F12" s="42">
        <v>0</v>
      </c>
      <c r="G12" s="42">
        <v>0</v>
      </c>
      <c r="H12" s="29">
        <v>0</v>
      </c>
      <c r="I12" s="29">
        <v>0</v>
      </c>
      <c r="J12" s="43">
        <v>0</v>
      </c>
      <c r="K12" s="29">
        <v>0</v>
      </c>
      <c r="L12" s="29">
        <v>0</v>
      </c>
      <c r="M12" s="29">
        <v>0</v>
      </c>
      <c r="N12" s="29">
        <v>0</v>
      </c>
      <c r="O12" s="44">
        <f t="shared" si="0"/>
        <v>0</v>
      </c>
    </row>
    <row r="13" spans="1:15" s="18" customFormat="1" ht="30" customHeight="1">
      <c r="A13" s="206"/>
      <c r="B13" s="31" t="s">
        <v>20</v>
      </c>
      <c r="C13" s="27">
        <v>0</v>
      </c>
      <c r="D13" s="32">
        <v>0</v>
      </c>
      <c r="E13" s="27">
        <v>0</v>
      </c>
      <c r="F13" s="45">
        <v>0</v>
      </c>
      <c r="G13" s="45">
        <v>0</v>
      </c>
      <c r="H13" s="27">
        <v>0</v>
      </c>
      <c r="I13" s="27">
        <v>0</v>
      </c>
      <c r="J13" s="46">
        <v>0</v>
      </c>
      <c r="K13" s="27">
        <v>0</v>
      </c>
      <c r="L13" s="27">
        <v>0</v>
      </c>
      <c r="M13" s="27">
        <v>0</v>
      </c>
      <c r="N13" s="27">
        <v>0</v>
      </c>
      <c r="O13" s="33">
        <f t="shared" si="0"/>
        <v>0</v>
      </c>
    </row>
    <row r="14" spans="1:15" s="18" customFormat="1" ht="30" customHeight="1" thickBot="1">
      <c r="A14" s="207"/>
      <c r="B14" s="40" t="s">
        <v>21</v>
      </c>
      <c r="C14" s="29">
        <v>0</v>
      </c>
      <c r="D14" s="41">
        <v>0</v>
      </c>
      <c r="E14" s="29">
        <v>0</v>
      </c>
      <c r="F14" s="42">
        <v>0</v>
      </c>
      <c r="G14" s="42">
        <v>0</v>
      </c>
      <c r="H14" s="29">
        <v>0</v>
      </c>
      <c r="I14" s="29">
        <v>0</v>
      </c>
      <c r="J14" s="43">
        <v>0</v>
      </c>
      <c r="K14" s="29">
        <v>0</v>
      </c>
      <c r="L14" s="29">
        <v>0</v>
      </c>
      <c r="M14" s="29">
        <v>0</v>
      </c>
      <c r="N14" s="29">
        <v>0</v>
      </c>
      <c r="O14" s="44">
        <f t="shared" si="0"/>
        <v>0</v>
      </c>
    </row>
    <row r="15" spans="1:15" ht="30" customHeight="1">
      <c r="A15" s="205" t="s">
        <v>148</v>
      </c>
      <c r="B15" s="31" t="s">
        <v>87</v>
      </c>
      <c r="C15" s="27">
        <v>21</v>
      </c>
      <c r="D15" s="27">
        <v>20</v>
      </c>
      <c r="E15" s="27">
        <v>19</v>
      </c>
      <c r="F15" s="27">
        <v>18</v>
      </c>
      <c r="G15" s="27">
        <v>17</v>
      </c>
      <c r="H15" s="27">
        <v>22</v>
      </c>
      <c r="I15" s="27">
        <v>15</v>
      </c>
      <c r="J15" s="27">
        <v>16</v>
      </c>
      <c r="K15" s="27">
        <v>17</v>
      </c>
      <c r="L15" s="32">
        <v>12</v>
      </c>
      <c r="M15" s="32">
        <v>14</v>
      </c>
      <c r="N15" s="32">
        <v>17</v>
      </c>
      <c r="O15" s="33">
        <f t="shared" si="0"/>
        <v>208</v>
      </c>
    </row>
    <row r="16" spans="1:15" ht="30" customHeight="1" thickBot="1">
      <c r="A16" s="206"/>
      <c r="B16" s="40" t="s">
        <v>145</v>
      </c>
      <c r="C16" s="29">
        <v>3110</v>
      </c>
      <c r="D16" s="41">
        <v>3046</v>
      </c>
      <c r="E16" s="29">
        <v>3073</v>
      </c>
      <c r="F16" s="42">
        <v>2749</v>
      </c>
      <c r="G16" s="42">
        <v>2753</v>
      </c>
      <c r="H16" s="29">
        <v>3326</v>
      </c>
      <c r="I16" s="29">
        <v>2286</v>
      </c>
      <c r="J16" s="43">
        <v>2498</v>
      </c>
      <c r="K16" s="29">
        <v>2608</v>
      </c>
      <c r="L16" s="29">
        <v>1967</v>
      </c>
      <c r="M16" s="29">
        <v>2144</v>
      </c>
      <c r="N16" s="29">
        <v>2719</v>
      </c>
      <c r="O16" s="44">
        <f t="shared" si="0"/>
        <v>32279</v>
      </c>
    </row>
    <row r="17" spans="1:15" ht="30" customHeight="1">
      <c r="A17" s="206"/>
      <c r="B17" s="31" t="s">
        <v>20</v>
      </c>
      <c r="C17" s="27">
        <v>6300</v>
      </c>
      <c r="D17" s="32">
        <v>21888</v>
      </c>
      <c r="E17" s="27">
        <v>8499</v>
      </c>
      <c r="F17" s="45">
        <v>16595</v>
      </c>
      <c r="G17" s="45">
        <v>520</v>
      </c>
      <c r="H17" s="27">
        <v>25048</v>
      </c>
      <c r="I17" s="27">
        <v>12440</v>
      </c>
      <c r="J17" s="46">
        <v>17135</v>
      </c>
      <c r="K17" s="27">
        <v>21772</v>
      </c>
      <c r="L17" s="27">
        <v>14659</v>
      </c>
      <c r="M17" s="27">
        <v>13998</v>
      </c>
      <c r="N17" s="27">
        <v>14310</v>
      </c>
      <c r="O17" s="33">
        <f t="shared" si="0"/>
        <v>173164</v>
      </c>
    </row>
    <row r="18" spans="1:15" ht="30" customHeight="1" thickBot="1">
      <c r="A18" s="207"/>
      <c r="B18" s="40" t="s">
        <v>21</v>
      </c>
      <c r="C18" s="29">
        <v>0</v>
      </c>
      <c r="D18" s="41">
        <v>0</v>
      </c>
      <c r="E18" s="29">
        <v>0</v>
      </c>
      <c r="F18" s="42">
        <v>0</v>
      </c>
      <c r="G18" s="42">
        <v>0</v>
      </c>
      <c r="H18" s="29">
        <v>0</v>
      </c>
      <c r="I18" s="29">
        <v>0</v>
      </c>
      <c r="J18" s="43">
        <v>0</v>
      </c>
      <c r="K18" s="29">
        <v>0</v>
      </c>
      <c r="L18" s="29">
        <v>0</v>
      </c>
      <c r="M18" s="29">
        <v>0</v>
      </c>
      <c r="N18" s="29">
        <v>0</v>
      </c>
      <c r="O18" s="44">
        <f t="shared" si="0"/>
        <v>0</v>
      </c>
    </row>
    <row r="19" spans="1:15" ht="30" customHeight="1">
      <c r="A19" s="205" t="s">
        <v>149</v>
      </c>
      <c r="B19" s="75" t="s">
        <v>87</v>
      </c>
      <c r="C19" s="28">
        <f aca="true" t="shared" si="1" ref="C19:N22">C5+C11+C15</f>
        <v>164</v>
      </c>
      <c r="D19" s="28">
        <f t="shared" si="1"/>
        <v>172</v>
      </c>
      <c r="E19" s="28">
        <f t="shared" si="1"/>
        <v>186</v>
      </c>
      <c r="F19" s="28">
        <f t="shared" si="1"/>
        <v>189</v>
      </c>
      <c r="G19" s="28">
        <f t="shared" si="1"/>
        <v>176</v>
      </c>
      <c r="H19" s="28">
        <f t="shared" si="1"/>
        <v>171</v>
      </c>
      <c r="I19" s="28">
        <f t="shared" si="1"/>
        <v>182</v>
      </c>
      <c r="J19" s="28">
        <f t="shared" si="1"/>
        <v>176</v>
      </c>
      <c r="K19" s="28">
        <f t="shared" si="1"/>
        <v>173</v>
      </c>
      <c r="L19" s="28">
        <f t="shared" si="1"/>
        <v>170</v>
      </c>
      <c r="M19" s="28">
        <f t="shared" si="1"/>
        <v>193</v>
      </c>
      <c r="N19" s="28">
        <f t="shared" si="1"/>
        <v>162</v>
      </c>
      <c r="O19" s="33">
        <f t="shared" si="0"/>
        <v>2114</v>
      </c>
    </row>
    <row r="20" spans="1:15" ht="30" customHeight="1" thickBot="1">
      <c r="A20" s="206"/>
      <c r="B20" s="79" t="s">
        <v>145</v>
      </c>
      <c r="C20" s="30">
        <f t="shared" si="1"/>
        <v>25812</v>
      </c>
      <c r="D20" s="30">
        <f t="shared" si="1"/>
        <v>26443</v>
      </c>
      <c r="E20" s="30">
        <f t="shared" si="1"/>
        <v>29211</v>
      </c>
      <c r="F20" s="30">
        <f t="shared" si="1"/>
        <v>29060</v>
      </c>
      <c r="G20" s="30">
        <f t="shared" si="1"/>
        <v>28418</v>
      </c>
      <c r="H20" s="30">
        <f t="shared" si="1"/>
        <v>26905</v>
      </c>
      <c r="I20" s="30">
        <f t="shared" si="1"/>
        <v>28116</v>
      </c>
      <c r="J20" s="30">
        <f t="shared" si="1"/>
        <v>28136</v>
      </c>
      <c r="K20" s="30">
        <f t="shared" si="1"/>
        <v>26364</v>
      </c>
      <c r="L20" s="30">
        <f t="shared" si="1"/>
        <v>27071</v>
      </c>
      <c r="M20" s="30">
        <f t="shared" si="1"/>
        <v>29589</v>
      </c>
      <c r="N20" s="30">
        <f t="shared" si="1"/>
        <v>26244</v>
      </c>
      <c r="O20" s="44">
        <f t="shared" si="0"/>
        <v>331369</v>
      </c>
    </row>
    <row r="21" spans="1:15" ht="30" customHeight="1">
      <c r="A21" s="206"/>
      <c r="B21" s="75" t="s">
        <v>20</v>
      </c>
      <c r="C21" s="28">
        <f t="shared" si="1"/>
        <v>498471</v>
      </c>
      <c r="D21" s="28">
        <f t="shared" si="1"/>
        <v>577572</v>
      </c>
      <c r="E21" s="28">
        <f t="shared" si="1"/>
        <v>635699</v>
      </c>
      <c r="F21" s="28">
        <f t="shared" si="1"/>
        <v>663678</v>
      </c>
      <c r="G21" s="28">
        <f t="shared" si="1"/>
        <v>578164</v>
      </c>
      <c r="H21" s="28">
        <f t="shared" si="1"/>
        <v>612390</v>
      </c>
      <c r="I21" s="28">
        <f t="shared" si="1"/>
        <v>631912</v>
      </c>
      <c r="J21" s="28">
        <f t="shared" si="1"/>
        <v>589020</v>
      </c>
      <c r="K21" s="28">
        <f t="shared" si="1"/>
        <v>581081</v>
      </c>
      <c r="L21" s="28">
        <f t="shared" si="1"/>
        <v>557951</v>
      </c>
      <c r="M21" s="28">
        <f t="shared" si="1"/>
        <v>605974</v>
      </c>
      <c r="N21" s="28">
        <f t="shared" si="1"/>
        <v>699035</v>
      </c>
      <c r="O21" s="33">
        <f t="shared" si="0"/>
        <v>7230947</v>
      </c>
    </row>
    <row r="22" spans="1:15" ht="30" customHeight="1" thickBot="1">
      <c r="A22" s="207"/>
      <c r="B22" s="79" t="s">
        <v>21</v>
      </c>
      <c r="C22" s="30">
        <f t="shared" si="1"/>
        <v>54116</v>
      </c>
      <c r="D22" s="30">
        <f t="shared" si="1"/>
        <v>75552</v>
      </c>
      <c r="E22" s="30">
        <f t="shared" si="1"/>
        <v>79561</v>
      </c>
      <c r="F22" s="30">
        <f t="shared" si="1"/>
        <v>95066</v>
      </c>
      <c r="G22" s="30">
        <f t="shared" si="1"/>
        <v>108448</v>
      </c>
      <c r="H22" s="30">
        <f t="shared" si="1"/>
        <v>112735</v>
      </c>
      <c r="I22" s="30">
        <f t="shared" si="1"/>
        <v>106311</v>
      </c>
      <c r="J22" s="30">
        <f t="shared" si="1"/>
        <v>73449</v>
      </c>
      <c r="K22" s="30">
        <f t="shared" si="1"/>
        <v>105314</v>
      </c>
      <c r="L22" s="30">
        <f t="shared" si="1"/>
        <v>80870</v>
      </c>
      <c r="M22" s="30">
        <f t="shared" si="1"/>
        <v>78357</v>
      </c>
      <c r="N22" s="30">
        <f t="shared" si="1"/>
        <v>67722</v>
      </c>
      <c r="O22" s="44">
        <f t="shared" si="0"/>
        <v>1037501</v>
      </c>
    </row>
    <row r="23" spans="1:16" s="3" customFormat="1" ht="13.5" customHeight="1">
      <c r="A23" s="3" t="s">
        <v>83</v>
      </c>
      <c r="B23" s="11"/>
      <c r="C23" s="12"/>
      <c r="D23" s="8"/>
      <c r="E23" s="13"/>
      <c r="F23" s="8"/>
      <c r="G23" s="13"/>
      <c r="H23" s="8"/>
      <c r="I23" s="8"/>
      <c r="J23" s="8"/>
      <c r="K23" s="3" t="s">
        <v>150</v>
      </c>
      <c r="L23" s="8"/>
      <c r="M23" s="8"/>
      <c r="N23" s="10"/>
      <c r="O23" s="8"/>
      <c r="P23" s="94"/>
    </row>
  </sheetData>
  <sheetProtection/>
  <mergeCells count="5">
    <mergeCell ref="C3:O3"/>
    <mergeCell ref="A5:A10"/>
    <mergeCell ref="A11:A14"/>
    <mergeCell ref="A15:A18"/>
    <mergeCell ref="A19:A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26"/>
  <sheetViews>
    <sheetView zoomScalePageLayoutView="0" workbookViewId="0" topLeftCell="A1">
      <selection activeCell="X26" sqref="X26"/>
    </sheetView>
  </sheetViews>
  <sheetFormatPr defaultColWidth="9.140625" defaultRowHeight="15"/>
  <cols>
    <col min="1" max="1" width="9.140625" style="126" customWidth="1"/>
    <col min="2" max="8" width="10.7109375" style="126" customWidth="1"/>
    <col min="9" max="9" width="12.57421875" style="126" customWidth="1"/>
    <col min="10" max="10" width="10.7109375" style="126" customWidth="1"/>
    <col min="11" max="11" width="10.7109375" style="153" customWidth="1"/>
    <col min="12" max="18" width="10.7109375" style="126" customWidth="1"/>
    <col min="19" max="19" width="12.28125" style="126" customWidth="1"/>
    <col min="20" max="20" width="10.7109375" style="126" customWidth="1"/>
    <col min="21" max="21" width="9.140625" style="153" customWidth="1"/>
    <col min="22" max="22" width="12.7109375" style="153" customWidth="1"/>
    <col min="23" max="23" width="10.7109375" style="153" customWidth="1"/>
    <col min="24" max="24" width="9.28125" style="153" bestFit="1" customWidth="1"/>
    <col min="25" max="16384" width="9.140625" style="126" customWidth="1"/>
  </cols>
  <sheetData>
    <row r="1" spans="1:24" s="3" customFormat="1" ht="18.75">
      <c r="A1" s="1" t="s">
        <v>151</v>
      </c>
      <c r="B1" s="6"/>
      <c r="C1" s="7"/>
      <c r="D1" s="6"/>
      <c r="E1" s="7"/>
      <c r="F1" s="6"/>
      <c r="G1" s="8"/>
      <c r="H1" s="8"/>
      <c r="I1" s="9"/>
      <c r="J1" s="8"/>
      <c r="K1" s="127"/>
      <c r="L1" s="10"/>
      <c r="M1" s="8"/>
      <c r="N1" s="10"/>
      <c r="U1" s="128"/>
      <c r="V1" s="128"/>
      <c r="W1" s="128"/>
      <c r="X1" s="128"/>
    </row>
    <row r="2" spans="1:24" s="3" customFormat="1" ht="13.5" thickBot="1">
      <c r="A2" s="14"/>
      <c r="B2" s="8"/>
      <c r="C2" s="13"/>
      <c r="D2" s="8"/>
      <c r="E2" s="13"/>
      <c r="F2" s="8"/>
      <c r="G2" s="8"/>
      <c r="H2" s="8"/>
      <c r="I2" s="13"/>
      <c r="J2" s="8"/>
      <c r="K2" s="127"/>
      <c r="L2" s="10"/>
      <c r="M2" s="8"/>
      <c r="N2" s="10"/>
      <c r="U2" s="128"/>
      <c r="V2" s="128"/>
      <c r="W2" s="128"/>
      <c r="X2" s="128"/>
    </row>
    <row r="3" spans="1:24" s="3" customFormat="1" ht="15.75" customHeight="1" thickBot="1">
      <c r="A3" s="129" t="s">
        <v>74</v>
      </c>
      <c r="B3" s="210" t="s">
        <v>152</v>
      </c>
      <c r="C3" s="188"/>
      <c r="D3" s="188"/>
      <c r="E3" s="188"/>
      <c r="F3" s="188"/>
      <c r="G3" s="188"/>
      <c r="H3" s="188"/>
      <c r="I3" s="188"/>
      <c r="J3" s="211"/>
      <c r="K3" s="212" t="s">
        <v>153</v>
      </c>
      <c r="L3" s="210" t="s">
        <v>154</v>
      </c>
      <c r="M3" s="188"/>
      <c r="N3" s="188"/>
      <c r="O3" s="188"/>
      <c r="P3" s="188"/>
      <c r="Q3" s="188"/>
      <c r="R3" s="188"/>
      <c r="S3" s="188"/>
      <c r="T3" s="211"/>
      <c r="U3" s="212" t="s">
        <v>155</v>
      </c>
      <c r="V3" s="212" t="s">
        <v>156</v>
      </c>
      <c r="W3" s="214" t="s">
        <v>157</v>
      </c>
      <c r="X3" s="208" t="s">
        <v>158</v>
      </c>
    </row>
    <row r="4" spans="1:24" s="134" customFormat="1" ht="30" customHeight="1" thickBot="1">
      <c r="A4" s="130" t="s">
        <v>159</v>
      </c>
      <c r="B4" s="131" t="s">
        <v>160</v>
      </c>
      <c r="C4" s="132" t="s">
        <v>161</v>
      </c>
      <c r="D4" s="132" t="s">
        <v>162</v>
      </c>
      <c r="E4" s="132" t="s">
        <v>163</v>
      </c>
      <c r="F4" s="132" t="s">
        <v>164</v>
      </c>
      <c r="G4" s="132" t="s">
        <v>165</v>
      </c>
      <c r="H4" s="132" t="s">
        <v>166</v>
      </c>
      <c r="I4" s="132" t="s">
        <v>167</v>
      </c>
      <c r="J4" s="133" t="s">
        <v>149</v>
      </c>
      <c r="K4" s="213"/>
      <c r="L4" s="131" t="s">
        <v>160</v>
      </c>
      <c r="M4" s="132" t="s">
        <v>161</v>
      </c>
      <c r="N4" s="132" t="s">
        <v>162</v>
      </c>
      <c r="O4" s="132" t="s">
        <v>163</v>
      </c>
      <c r="P4" s="132" t="s">
        <v>164</v>
      </c>
      <c r="Q4" s="132" t="s">
        <v>165</v>
      </c>
      <c r="R4" s="132" t="s">
        <v>166</v>
      </c>
      <c r="S4" s="132" t="s">
        <v>167</v>
      </c>
      <c r="T4" s="133" t="s">
        <v>149</v>
      </c>
      <c r="U4" s="213"/>
      <c r="V4" s="213"/>
      <c r="W4" s="215"/>
      <c r="X4" s="209"/>
    </row>
    <row r="5" spans="1:24" ht="15">
      <c r="A5" s="135">
        <v>1993</v>
      </c>
      <c r="B5" s="136">
        <v>33</v>
      </c>
      <c r="C5" s="137">
        <v>0</v>
      </c>
      <c r="D5" s="137">
        <v>8</v>
      </c>
      <c r="E5" s="137">
        <v>339240</v>
      </c>
      <c r="F5" s="137">
        <v>427</v>
      </c>
      <c r="G5" s="137">
        <v>8580</v>
      </c>
      <c r="H5" s="137">
        <v>235</v>
      </c>
      <c r="I5" s="137">
        <v>3548</v>
      </c>
      <c r="J5" s="138">
        <f>SUM(B5:I5)</f>
        <v>352071</v>
      </c>
      <c r="K5" s="139">
        <v>32812</v>
      </c>
      <c r="L5" s="140">
        <v>0</v>
      </c>
      <c r="M5" s="137">
        <v>0</v>
      </c>
      <c r="N5" s="137">
        <v>0</v>
      </c>
      <c r="O5" s="137">
        <v>2119</v>
      </c>
      <c r="P5" s="137">
        <v>0</v>
      </c>
      <c r="Q5" s="137">
        <v>949</v>
      </c>
      <c r="R5" s="137">
        <v>135</v>
      </c>
      <c r="S5" s="137">
        <v>856</v>
      </c>
      <c r="T5" s="138">
        <f>SUM(L5:S5)</f>
        <v>4059</v>
      </c>
      <c r="U5" s="139">
        <v>257</v>
      </c>
      <c r="V5" s="139">
        <v>44570</v>
      </c>
      <c r="W5" s="141">
        <v>778</v>
      </c>
      <c r="X5" s="139">
        <f>W5+V5+U5+T5+K5+J5</f>
        <v>434547</v>
      </c>
    </row>
    <row r="6" spans="1:24" ht="15">
      <c r="A6" s="142">
        <v>1994</v>
      </c>
      <c r="B6" s="143">
        <v>308</v>
      </c>
      <c r="C6" s="144">
        <v>0</v>
      </c>
      <c r="D6" s="144">
        <v>0</v>
      </c>
      <c r="E6" s="144">
        <v>133100</v>
      </c>
      <c r="F6" s="144">
        <v>551</v>
      </c>
      <c r="G6" s="144">
        <v>12230</v>
      </c>
      <c r="H6" s="144">
        <v>291</v>
      </c>
      <c r="I6" s="144">
        <v>899</v>
      </c>
      <c r="J6" s="145">
        <f aca="true" t="shared" si="0" ref="J6:J24">SUM(B6:I6)</f>
        <v>147379</v>
      </c>
      <c r="K6" s="146">
        <v>39781</v>
      </c>
      <c r="L6" s="147">
        <v>3</v>
      </c>
      <c r="M6" s="144">
        <v>0</v>
      </c>
      <c r="N6" s="144">
        <v>0</v>
      </c>
      <c r="O6" s="144">
        <v>1615</v>
      </c>
      <c r="P6" s="144">
        <v>17</v>
      </c>
      <c r="Q6" s="144">
        <v>2403</v>
      </c>
      <c r="R6" s="144">
        <v>2</v>
      </c>
      <c r="S6" s="144">
        <v>1002</v>
      </c>
      <c r="T6" s="145">
        <f aca="true" t="shared" si="1" ref="T6:T24">SUM(L6:S6)</f>
        <v>5042</v>
      </c>
      <c r="U6" s="146">
        <v>96</v>
      </c>
      <c r="V6" s="146">
        <v>3712</v>
      </c>
      <c r="W6" s="146">
        <v>2020</v>
      </c>
      <c r="X6" s="141">
        <f aca="true" t="shared" si="2" ref="X6:X24">W6+V6+U6+T6+K6+J6</f>
        <v>198030</v>
      </c>
    </row>
    <row r="7" spans="1:24" ht="15">
      <c r="A7" s="142">
        <v>1995</v>
      </c>
      <c r="B7" s="143">
        <v>2403</v>
      </c>
      <c r="C7" s="144">
        <v>0</v>
      </c>
      <c r="D7" s="144">
        <v>132</v>
      </c>
      <c r="E7" s="144">
        <v>135088</v>
      </c>
      <c r="F7" s="144">
        <v>379</v>
      </c>
      <c r="G7" s="144">
        <v>1660</v>
      </c>
      <c r="H7" s="144">
        <v>145</v>
      </c>
      <c r="I7" s="144">
        <v>2172</v>
      </c>
      <c r="J7" s="145">
        <f t="shared" si="0"/>
        <v>141979</v>
      </c>
      <c r="K7" s="146">
        <v>52259</v>
      </c>
      <c r="L7" s="147">
        <v>164</v>
      </c>
      <c r="M7" s="144">
        <v>0</v>
      </c>
      <c r="N7" s="144">
        <v>31</v>
      </c>
      <c r="O7" s="144">
        <v>623</v>
      </c>
      <c r="P7" s="144">
        <v>0</v>
      </c>
      <c r="Q7" s="144">
        <v>1785</v>
      </c>
      <c r="R7" s="144">
        <v>162</v>
      </c>
      <c r="S7" s="144">
        <v>1611</v>
      </c>
      <c r="T7" s="145">
        <f t="shared" si="1"/>
        <v>4376</v>
      </c>
      <c r="U7" s="146">
        <v>387</v>
      </c>
      <c r="V7" s="146">
        <v>15929</v>
      </c>
      <c r="W7" s="146">
        <v>15038</v>
      </c>
      <c r="X7" s="141">
        <f t="shared" si="2"/>
        <v>229968</v>
      </c>
    </row>
    <row r="8" spans="1:24" ht="15">
      <c r="A8" s="142">
        <v>1996</v>
      </c>
      <c r="B8" s="143">
        <v>546</v>
      </c>
      <c r="C8" s="144">
        <v>0</v>
      </c>
      <c r="D8" s="144">
        <v>8</v>
      </c>
      <c r="E8" s="144">
        <v>85461</v>
      </c>
      <c r="F8" s="144">
        <v>138</v>
      </c>
      <c r="G8" s="144">
        <v>1723</v>
      </c>
      <c r="H8" s="144">
        <v>345</v>
      </c>
      <c r="I8" s="144">
        <v>1583</v>
      </c>
      <c r="J8" s="145">
        <f t="shared" si="0"/>
        <v>89804</v>
      </c>
      <c r="K8" s="146">
        <v>61190</v>
      </c>
      <c r="L8" s="147">
        <v>0</v>
      </c>
      <c r="M8" s="144">
        <v>0</v>
      </c>
      <c r="N8" s="144">
        <v>20</v>
      </c>
      <c r="O8" s="144">
        <v>285</v>
      </c>
      <c r="P8" s="144">
        <v>18</v>
      </c>
      <c r="Q8" s="144">
        <v>1315</v>
      </c>
      <c r="R8" s="144">
        <v>15</v>
      </c>
      <c r="S8" s="144">
        <v>1005</v>
      </c>
      <c r="T8" s="145">
        <f t="shared" si="1"/>
        <v>2658</v>
      </c>
      <c r="U8" s="146">
        <v>0</v>
      </c>
      <c r="V8" s="146">
        <v>5087</v>
      </c>
      <c r="W8" s="146">
        <v>3665</v>
      </c>
      <c r="X8" s="141">
        <f t="shared" si="2"/>
        <v>162404</v>
      </c>
    </row>
    <row r="9" spans="1:24" ht="15">
      <c r="A9" s="142">
        <v>1997</v>
      </c>
      <c r="B9" s="143">
        <v>62</v>
      </c>
      <c r="C9" s="144">
        <v>0</v>
      </c>
      <c r="D9" s="144">
        <v>64</v>
      </c>
      <c r="E9" s="144">
        <v>62200</v>
      </c>
      <c r="F9" s="144">
        <v>204</v>
      </c>
      <c r="G9" s="144">
        <v>612</v>
      </c>
      <c r="H9" s="144">
        <v>5558</v>
      </c>
      <c r="I9" s="144">
        <v>5218</v>
      </c>
      <c r="J9" s="145">
        <f t="shared" si="0"/>
        <v>73918</v>
      </c>
      <c r="K9" s="146">
        <v>55067</v>
      </c>
      <c r="L9" s="147">
        <v>0</v>
      </c>
      <c r="M9" s="144">
        <v>0</v>
      </c>
      <c r="N9" s="144">
        <v>43</v>
      </c>
      <c r="O9" s="144">
        <v>27</v>
      </c>
      <c r="P9" s="144">
        <v>0</v>
      </c>
      <c r="Q9" s="144">
        <v>1819</v>
      </c>
      <c r="R9" s="144">
        <v>22</v>
      </c>
      <c r="S9" s="144">
        <v>826</v>
      </c>
      <c r="T9" s="145">
        <f t="shared" si="1"/>
        <v>2737</v>
      </c>
      <c r="U9" s="146">
        <v>100</v>
      </c>
      <c r="V9" s="146">
        <v>21504</v>
      </c>
      <c r="W9" s="146">
        <v>7723</v>
      </c>
      <c r="X9" s="141">
        <f t="shared" si="2"/>
        <v>161049</v>
      </c>
    </row>
    <row r="10" spans="1:24" ht="15">
      <c r="A10" s="142">
        <v>1998</v>
      </c>
      <c r="B10" s="143">
        <v>122</v>
      </c>
      <c r="C10" s="144">
        <v>8</v>
      </c>
      <c r="D10" s="144">
        <v>0</v>
      </c>
      <c r="E10" s="144">
        <v>64808</v>
      </c>
      <c r="F10" s="144">
        <v>97</v>
      </c>
      <c r="G10" s="144">
        <v>2737</v>
      </c>
      <c r="H10" s="144">
        <v>9176</v>
      </c>
      <c r="I10" s="144">
        <v>21816</v>
      </c>
      <c r="J10" s="145">
        <f t="shared" si="0"/>
        <v>98764</v>
      </c>
      <c r="K10" s="146">
        <v>37085</v>
      </c>
      <c r="L10" s="147">
        <v>2</v>
      </c>
      <c r="M10" s="144">
        <v>0</v>
      </c>
      <c r="N10" s="144">
        <v>1</v>
      </c>
      <c r="O10" s="144">
        <v>53</v>
      </c>
      <c r="P10" s="144">
        <v>5</v>
      </c>
      <c r="Q10" s="144">
        <v>461</v>
      </c>
      <c r="R10" s="144">
        <v>6</v>
      </c>
      <c r="S10" s="144">
        <v>385</v>
      </c>
      <c r="T10" s="145">
        <f t="shared" si="1"/>
        <v>913</v>
      </c>
      <c r="U10" s="146">
        <v>8</v>
      </c>
      <c r="V10" s="146">
        <v>6659</v>
      </c>
      <c r="W10" s="146">
        <v>688</v>
      </c>
      <c r="X10" s="141">
        <f t="shared" si="2"/>
        <v>144117</v>
      </c>
    </row>
    <row r="11" spans="1:24" ht="15">
      <c r="A11" s="142">
        <v>1999</v>
      </c>
      <c r="B11" s="143">
        <v>435</v>
      </c>
      <c r="C11" s="144">
        <v>3087</v>
      </c>
      <c r="D11" s="144">
        <v>9</v>
      </c>
      <c r="E11" s="144">
        <v>30771</v>
      </c>
      <c r="F11" s="144">
        <v>276</v>
      </c>
      <c r="G11" s="144">
        <v>3101</v>
      </c>
      <c r="H11" s="144">
        <v>2841</v>
      </c>
      <c r="I11" s="144">
        <v>20545</v>
      </c>
      <c r="J11" s="145">
        <f t="shared" si="0"/>
        <v>61065</v>
      </c>
      <c r="K11" s="146">
        <v>56598</v>
      </c>
      <c r="L11" s="147">
        <v>253</v>
      </c>
      <c r="M11" s="144">
        <v>0</v>
      </c>
      <c r="N11" s="144">
        <v>0</v>
      </c>
      <c r="O11" s="144">
        <v>174</v>
      </c>
      <c r="P11" s="144">
        <v>28</v>
      </c>
      <c r="Q11" s="144">
        <v>1011</v>
      </c>
      <c r="R11" s="144">
        <v>0</v>
      </c>
      <c r="S11" s="144">
        <v>5520</v>
      </c>
      <c r="T11" s="145">
        <f t="shared" si="1"/>
        <v>6986</v>
      </c>
      <c r="U11" s="146">
        <v>300</v>
      </c>
      <c r="V11" s="146">
        <v>13013</v>
      </c>
      <c r="W11" s="146">
        <v>122</v>
      </c>
      <c r="X11" s="141">
        <f t="shared" si="2"/>
        <v>138084</v>
      </c>
    </row>
    <row r="12" spans="1:24" ht="15">
      <c r="A12" s="142">
        <v>2000</v>
      </c>
      <c r="B12" s="143">
        <v>1337</v>
      </c>
      <c r="C12" s="144">
        <v>6603</v>
      </c>
      <c r="D12" s="144">
        <v>7</v>
      </c>
      <c r="E12" s="144">
        <v>44329</v>
      </c>
      <c r="F12" s="144">
        <v>287</v>
      </c>
      <c r="G12" s="144">
        <v>1029</v>
      </c>
      <c r="H12" s="144">
        <v>631</v>
      </c>
      <c r="I12" s="144">
        <v>18517</v>
      </c>
      <c r="J12" s="145">
        <f t="shared" si="0"/>
        <v>72740</v>
      </c>
      <c r="K12" s="146">
        <v>42603</v>
      </c>
      <c r="L12" s="147">
        <v>10</v>
      </c>
      <c r="M12" s="144">
        <v>0</v>
      </c>
      <c r="N12" s="144">
        <v>0</v>
      </c>
      <c r="O12" s="144">
        <v>65</v>
      </c>
      <c r="P12" s="144">
        <v>0</v>
      </c>
      <c r="Q12" s="144">
        <v>733</v>
      </c>
      <c r="R12" s="144">
        <v>0</v>
      </c>
      <c r="S12" s="144">
        <v>5600</v>
      </c>
      <c r="T12" s="145">
        <f t="shared" si="1"/>
        <v>6408</v>
      </c>
      <c r="U12" s="146">
        <v>218</v>
      </c>
      <c r="V12" s="146">
        <v>19951</v>
      </c>
      <c r="W12" s="146">
        <v>0</v>
      </c>
      <c r="X12" s="141">
        <f t="shared" si="2"/>
        <v>141920</v>
      </c>
    </row>
    <row r="13" spans="1:24" ht="15">
      <c r="A13" s="142">
        <v>2001</v>
      </c>
      <c r="B13" s="143">
        <v>1352</v>
      </c>
      <c r="C13" s="144">
        <v>13530</v>
      </c>
      <c r="D13" s="144">
        <v>20</v>
      </c>
      <c r="E13" s="144">
        <v>60311</v>
      </c>
      <c r="F13" s="144">
        <v>169</v>
      </c>
      <c r="G13" s="144">
        <v>2654</v>
      </c>
      <c r="H13" s="144">
        <v>540</v>
      </c>
      <c r="I13" s="144">
        <v>21547</v>
      </c>
      <c r="J13" s="145">
        <f t="shared" si="0"/>
        <v>100123</v>
      </c>
      <c r="K13" s="146">
        <v>44998</v>
      </c>
      <c r="L13" s="147">
        <v>3</v>
      </c>
      <c r="M13" s="144">
        <v>0</v>
      </c>
      <c r="N13" s="144">
        <v>0</v>
      </c>
      <c r="O13" s="144">
        <v>0</v>
      </c>
      <c r="P13" s="144">
        <v>18</v>
      </c>
      <c r="Q13" s="144">
        <v>20</v>
      </c>
      <c r="R13" s="144">
        <v>14</v>
      </c>
      <c r="S13" s="144">
        <v>533</v>
      </c>
      <c r="T13" s="145">
        <f t="shared" si="1"/>
        <v>588</v>
      </c>
      <c r="U13" s="146">
        <v>942</v>
      </c>
      <c r="V13" s="146">
        <v>16146</v>
      </c>
      <c r="W13" s="146">
        <v>0</v>
      </c>
      <c r="X13" s="141">
        <f t="shared" si="2"/>
        <v>162797</v>
      </c>
    </row>
    <row r="14" spans="1:24" ht="15">
      <c r="A14" s="142">
        <v>2002</v>
      </c>
      <c r="B14" s="143">
        <v>1251</v>
      </c>
      <c r="C14" s="144">
        <v>40068</v>
      </c>
      <c r="D14" s="144">
        <v>0</v>
      </c>
      <c r="E14" s="144">
        <v>64691</v>
      </c>
      <c r="F14" s="144">
        <v>576</v>
      </c>
      <c r="G14" s="144">
        <v>7050</v>
      </c>
      <c r="H14" s="144">
        <v>534</v>
      </c>
      <c r="I14" s="144">
        <v>19079</v>
      </c>
      <c r="J14" s="145">
        <f t="shared" si="0"/>
        <v>133249</v>
      </c>
      <c r="K14" s="146">
        <v>38294</v>
      </c>
      <c r="L14" s="147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44</v>
      </c>
      <c r="R14" s="144">
        <v>0</v>
      </c>
      <c r="S14" s="144">
        <v>2106</v>
      </c>
      <c r="T14" s="145">
        <f t="shared" si="1"/>
        <v>2150</v>
      </c>
      <c r="U14" s="146">
        <v>69</v>
      </c>
      <c r="V14" s="146">
        <v>13325</v>
      </c>
      <c r="W14" s="146">
        <v>0</v>
      </c>
      <c r="X14" s="141">
        <f t="shared" si="2"/>
        <v>187087</v>
      </c>
    </row>
    <row r="15" spans="1:24" ht="15">
      <c r="A15" s="142">
        <v>2003</v>
      </c>
      <c r="B15" s="143">
        <v>2139</v>
      </c>
      <c r="C15" s="144">
        <v>44315</v>
      </c>
      <c r="D15" s="144">
        <v>129</v>
      </c>
      <c r="E15" s="144">
        <v>87847</v>
      </c>
      <c r="F15" s="144">
        <v>1055</v>
      </c>
      <c r="G15" s="144">
        <v>2790</v>
      </c>
      <c r="H15" s="144">
        <v>997</v>
      </c>
      <c r="I15" s="144">
        <v>18942</v>
      </c>
      <c r="J15" s="145">
        <f t="shared" si="0"/>
        <v>158214</v>
      </c>
      <c r="K15" s="146">
        <v>50374</v>
      </c>
      <c r="L15" s="147">
        <v>0</v>
      </c>
      <c r="M15" s="144">
        <v>17</v>
      </c>
      <c r="N15" s="144">
        <v>0</v>
      </c>
      <c r="O15" s="144">
        <v>20</v>
      </c>
      <c r="P15" s="144">
        <v>0</v>
      </c>
      <c r="Q15" s="144">
        <v>19</v>
      </c>
      <c r="R15" s="144">
        <v>0</v>
      </c>
      <c r="S15" s="144">
        <v>1491</v>
      </c>
      <c r="T15" s="145">
        <f t="shared" si="1"/>
        <v>1547</v>
      </c>
      <c r="U15" s="146">
        <v>578</v>
      </c>
      <c r="V15" s="146">
        <v>20204</v>
      </c>
      <c r="W15" s="146">
        <v>0</v>
      </c>
      <c r="X15" s="141">
        <f t="shared" si="2"/>
        <v>230917</v>
      </c>
    </row>
    <row r="16" spans="1:24" ht="15">
      <c r="A16" s="142">
        <v>2004</v>
      </c>
      <c r="B16" s="143">
        <v>781</v>
      </c>
      <c r="C16" s="144">
        <v>179354</v>
      </c>
      <c r="D16" s="144">
        <v>359</v>
      </c>
      <c r="E16" s="144">
        <v>62260</v>
      </c>
      <c r="F16" s="144">
        <v>635</v>
      </c>
      <c r="G16" s="144">
        <v>14571</v>
      </c>
      <c r="H16" s="144">
        <v>109</v>
      </c>
      <c r="I16" s="144">
        <v>20373</v>
      </c>
      <c r="J16" s="145">
        <f t="shared" si="0"/>
        <v>278442</v>
      </c>
      <c r="K16" s="146">
        <v>65646</v>
      </c>
      <c r="L16" s="147">
        <v>0</v>
      </c>
      <c r="M16" s="144">
        <v>35</v>
      </c>
      <c r="N16" s="144">
        <v>26</v>
      </c>
      <c r="O16" s="144">
        <v>16</v>
      </c>
      <c r="P16" s="144">
        <v>0</v>
      </c>
      <c r="Q16" s="144">
        <v>0</v>
      </c>
      <c r="R16" s="144">
        <v>0</v>
      </c>
      <c r="S16" s="144">
        <v>4</v>
      </c>
      <c r="T16" s="145">
        <f t="shared" si="1"/>
        <v>81</v>
      </c>
      <c r="U16" s="146">
        <v>46</v>
      </c>
      <c r="V16" s="146">
        <v>87254</v>
      </c>
      <c r="W16" s="146">
        <v>0</v>
      </c>
      <c r="X16" s="141">
        <f t="shared" si="2"/>
        <v>431469</v>
      </c>
    </row>
    <row r="17" spans="1:24" ht="15">
      <c r="A17" s="142">
        <v>2005</v>
      </c>
      <c r="B17" s="143">
        <v>354</v>
      </c>
      <c r="C17" s="144">
        <v>43907</v>
      </c>
      <c r="D17" s="144">
        <v>186</v>
      </c>
      <c r="E17" s="144">
        <v>44502</v>
      </c>
      <c r="F17" s="144">
        <v>349</v>
      </c>
      <c r="G17" s="144">
        <v>22060</v>
      </c>
      <c r="H17" s="144">
        <v>349</v>
      </c>
      <c r="I17" s="144">
        <v>36512</v>
      </c>
      <c r="J17" s="145">
        <f t="shared" si="0"/>
        <v>148219</v>
      </c>
      <c r="K17" s="146">
        <v>54675</v>
      </c>
      <c r="L17" s="147">
        <v>0</v>
      </c>
      <c r="M17" s="144">
        <v>21</v>
      </c>
      <c r="N17" s="144">
        <v>0</v>
      </c>
      <c r="O17" s="144">
        <v>20</v>
      </c>
      <c r="P17" s="144">
        <v>0</v>
      </c>
      <c r="Q17" s="144">
        <v>0</v>
      </c>
      <c r="R17" s="144">
        <v>0</v>
      </c>
      <c r="S17" s="144">
        <v>45</v>
      </c>
      <c r="T17" s="145">
        <f t="shared" si="1"/>
        <v>86</v>
      </c>
      <c r="U17" s="146">
        <v>51</v>
      </c>
      <c r="V17" s="146">
        <v>129282</v>
      </c>
      <c r="W17" s="146">
        <v>0</v>
      </c>
      <c r="X17" s="141">
        <f t="shared" si="2"/>
        <v>332313</v>
      </c>
    </row>
    <row r="18" spans="1:24" ht="15">
      <c r="A18" s="142">
        <v>2006</v>
      </c>
      <c r="B18" s="143">
        <v>603</v>
      </c>
      <c r="C18" s="144">
        <v>17686</v>
      </c>
      <c r="D18" s="144">
        <v>244</v>
      </c>
      <c r="E18" s="144">
        <v>15424</v>
      </c>
      <c r="F18" s="144">
        <v>138</v>
      </c>
      <c r="G18" s="144">
        <v>4296</v>
      </c>
      <c r="H18" s="144">
        <v>1104</v>
      </c>
      <c r="I18" s="144">
        <v>24618</v>
      </c>
      <c r="J18" s="145">
        <f t="shared" si="0"/>
        <v>64113</v>
      </c>
      <c r="K18" s="146">
        <v>27487</v>
      </c>
      <c r="L18" s="147">
        <v>20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27</v>
      </c>
      <c r="S18" s="144">
        <v>0</v>
      </c>
      <c r="T18" s="145">
        <f t="shared" si="1"/>
        <v>47</v>
      </c>
      <c r="U18" s="146">
        <v>0</v>
      </c>
      <c r="V18" s="146">
        <v>27125</v>
      </c>
      <c r="W18" s="146">
        <v>0</v>
      </c>
      <c r="X18" s="141">
        <f t="shared" si="2"/>
        <v>118772</v>
      </c>
    </row>
    <row r="19" spans="1:24" ht="15">
      <c r="A19" s="142">
        <v>2007</v>
      </c>
      <c r="B19" s="143">
        <v>775</v>
      </c>
      <c r="C19" s="144">
        <v>7696</v>
      </c>
      <c r="D19" s="144">
        <v>379</v>
      </c>
      <c r="E19" s="144">
        <v>8344</v>
      </c>
      <c r="F19" s="144">
        <v>383</v>
      </c>
      <c r="G19" s="144">
        <v>14483</v>
      </c>
      <c r="H19" s="144">
        <v>1184</v>
      </c>
      <c r="I19" s="144">
        <v>48640</v>
      </c>
      <c r="J19" s="145">
        <f t="shared" si="0"/>
        <v>81884</v>
      </c>
      <c r="K19" s="146">
        <v>22191</v>
      </c>
      <c r="L19" s="147">
        <v>0</v>
      </c>
      <c r="M19" s="144">
        <v>0</v>
      </c>
      <c r="N19" s="144">
        <v>0</v>
      </c>
      <c r="O19" s="144">
        <v>0</v>
      </c>
      <c r="P19" s="144">
        <v>7</v>
      </c>
      <c r="Q19" s="144">
        <v>0</v>
      </c>
      <c r="R19" s="144">
        <v>0</v>
      </c>
      <c r="S19" s="144">
        <v>0</v>
      </c>
      <c r="T19" s="145">
        <f t="shared" si="1"/>
        <v>7</v>
      </c>
      <c r="U19" s="146">
        <v>0</v>
      </c>
      <c r="V19" s="146">
        <v>16586</v>
      </c>
      <c r="W19" s="146">
        <v>0</v>
      </c>
      <c r="X19" s="141">
        <f t="shared" si="2"/>
        <v>120668</v>
      </c>
    </row>
    <row r="20" spans="1:24" ht="15">
      <c r="A20" s="142">
        <v>2008</v>
      </c>
      <c r="B20" s="143">
        <v>3212</v>
      </c>
      <c r="C20" s="144">
        <v>27597</v>
      </c>
      <c r="D20" s="144">
        <v>510</v>
      </c>
      <c r="E20" s="144">
        <v>6552</v>
      </c>
      <c r="F20" s="144">
        <v>212</v>
      </c>
      <c r="G20" s="144">
        <v>15485</v>
      </c>
      <c r="H20" s="144">
        <v>2879</v>
      </c>
      <c r="I20" s="144">
        <v>59888</v>
      </c>
      <c r="J20" s="145">
        <f t="shared" si="0"/>
        <v>116335</v>
      </c>
      <c r="K20" s="146">
        <v>28475</v>
      </c>
      <c r="L20" s="147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11</v>
      </c>
      <c r="S20" s="144">
        <v>0</v>
      </c>
      <c r="T20" s="145">
        <f t="shared" si="1"/>
        <v>11</v>
      </c>
      <c r="U20" s="146">
        <v>0</v>
      </c>
      <c r="V20" s="146">
        <v>28727</v>
      </c>
      <c r="W20" s="146">
        <v>0</v>
      </c>
      <c r="X20" s="141">
        <f t="shared" si="2"/>
        <v>173548</v>
      </c>
    </row>
    <row r="21" spans="1:24" ht="15">
      <c r="A21" s="142">
        <v>2009</v>
      </c>
      <c r="B21" s="143">
        <v>1894</v>
      </c>
      <c r="C21" s="144">
        <v>35794</v>
      </c>
      <c r="D21" s="144">
        <v>837</v>
      </c>
      <c r="E21" s="144">
        <v>4360</v>
      </c>
      <c r="F21" s="144">
        <v>285</v>
      </c>
      <c r="G21" s="144">
        <v>38824</v>
      </c>
      <c r="H21" s="144">
        <v>3691</v>
      </c>
      <c r="I21" s="144">
        <v>59215</v>
      </c>
      <c r="J21" s="145">
        <f t="shared" si="0"/>
        <v>144900</v>
      </c>
      <c r="K21" s="146">
        <v>27553</v>
      </c>
      <c r="L21" s="147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5">
        <f t="shared" si="1"/>
        <v>0</v>
      </c>
      <c r="U21" s="146">
        <v>0</v>
      </c>
      <c r="V21" s="146">
        <v>12168</v>
      </c>
      <c r="W21" s="146">
        <v>0</v>
      </c>
      <c r="X21" s="141">
        <f t="shared" si="2"/>
        <v>184621</v>
      </c>
    </row>
    <row r="22" spans="1:24" ht="15">
      <c r="A22" s="142">
        <v>2010</v>
      </c>
      <c r="B22" s="143">
        <v>1467</v>
      </c>
      <c r="C22" s="144">
        <v>17668</v>
      </c>
      <c r="D22" s="144">
        <v>1777</v>
      </c>
      <c r="E22" s="144">
        <v>3543</v>
      </c>
      <c r="F22" s="144">
        <v>585</v>
      </c>
      <c r="G22" s="144">
        <v>18761</v>
      </c>
      <c r="H22" s="144">
        <v>7231</v>
      </c>
      <c r="I22" s="144">
        <v>47403</v>
      </c>
      <c r="J22" s="145">
        <f t="shared" si="0"/>
        <v>98435</v>
      </c>
      <c r="K22" s="146">
        <v>22077</v>
      </c>
      <c r="L22" s="147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5">
        <f t="shared" si="1"/>
        <v>0</v>
      </c>
      <c r="U22" s="146">
        <v>0</v>
      </c>
      <c r="V22" s="146">
        <v>13076</v>
      </c>
      <c r="W22" s="146">
        <v>0</v>
      </c>
      <c r="X22" s="146">
        <f t="shared" si="2"/>
        <v>133588</v>
      </c>
    </row>
    <row r="23" spans="1:24" ht="15">
      <c r="A23" s="142">
        <v>2011</v>
      </c>
      <c r="B23" s="143">
        <v>1052</v>
      </c>
      <c r="C23" s="144">
        <v>36715</v>
      </c>
      <c r="D23" s="144">
        <v>1095</v>
      </c>
      <c r="E23" s="144">
        <v>5504</v>
      </c>
      <c r="F23" s="144">
        <v>956</v>
      </c>
      <c r="G23" s="144">
        <v>18014</v>
      </c>
      <c r="H23" s="144">
        <v>1615</v>
      </c>
      <c r="I23" s="144">
        <v>50167</v>
      </c>
      <c r="J23" s="145">
        <f t="shared" si="0"/>
        <v>115118</v>
      </c>
      <c r="K23" s="146">
        <v>18735</v>
      </c>
      <c r="L23" s="147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5">
        <f t="shared" si="1"/>
        <v>0</v>
      </c>
      <c r="U23" s="146">
        <v>0</v>
      </c>
      <c r="V23" s="146">
        <v>16407</v>
      </c>
      <c r="W23" s="146">
        <v>0</v>
      </c>
      <c r="X23" s="146">
        <f t="shared" si="2"/>
        <v>150260</v>
      </c>
    </row>
    <row r="24" spans="1:24" ht="15">
      <c r="A24" s="142">
        <v>2012</v>
      </c>
      <c r="B24" s="143">
        <v>2797</v>
      </c>
      <c r="C24" s="144">
        <v>11205</v>
      </c>
      <c r="D24" s="144">
        <v>241</v>
      </c>
      <c r="E24" s="144">
        <v>837</v>
      </c>
      <c r="F24" s="144">
        <v>1113</v>
      </c>
      <c r="G24" s="144">
        <v>24520</v>
      </c>
      <c r="H24" s="144">
        <v>1860</v>
      </c>
      <c r="I24" s="144">
        <v>46621</v>
      </c>
      <c r="J24" s="145">
        <f t="shared" si="0"/>
        <v>89194</v>
      </c>
      <c r="K24" s="146">
        <v>25080</v>
      </c>
      <c r="L24" s="147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5">
        <f t="shared" si="1"/>
        <v>0</v>
      </c>
      <c r="U24" s="146">
        <v>0</v>
      </c>
      <c r="V24" s="146">
        <v>21283</v>
      </c>
      <c r="W24" s="146">
        <v>0</v>
      </c>
      <c r="X24" s="146">
        <f t="shared" si="2"/>
        <v>135557</v>
      </c>
    </row>
    <row r="25" spans="1:24" ht="15.75" thickBot="1">
      <c r="A25" s="148">
        <v>2013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3226</v>
      </c>
      <c r="I25" s="149">
        <v>18774</v>
      </c>
      <c r="J25" s="150">
        <f>SUM(B25:I25)</f>
        <v>22000</v>
      </c>
      <c r="K25" s="151">
        <v>75264</v>
      </c>
      <c r="L25" s="152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50">
        <f>SUM(L25:S25)</f>
        <v>0</v>
      </c>
      <c r="U25" s="151">
        <v>0</v>
      </c>
      <c r="V25" s="151"/>
      <c r="W25" s="151"/>
      <c r="X25" s="151">
        <v>22075</v>
      </c>
    </row>
    <row r="26" ht="15">
      <c r="A26" s="3" t="s">
        <v>83</v>
      </c>
    </row>
  </sheetData>
  <sheetProtection/>
  <mergeCells count="7">
    <mergeCell ref="X3:X4"/>
    <mergeCell ref="B3:J3"/>
    <mergeCell ref="K3:K4"/>
    <mergeCell ref="L3:T3"/>
    <mergeCell ref="U3:U4"/>
    <mergeCell ref="V3:V4"/>
    <mergeCell ref="W3:W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T1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126" customWidth="1"/>
    <col min="2" max="2" width="20.28125" style="126" customWidth="1"/>
    <col min="3" max="3" width="13.8515625" style="173" customWidth="1"/>
    <col min="4" max="4" width="13.8515625" style="126" customWidth="1"/>
    <col min="5" max="5" width="13.00390625" style="126" customWidth="1"/>
    <col min="6" max="16384" width="9.140625" style="126" customWidth="1"/>
  </cols>
  <sheetData>
    <row r="1" spans="1:20" s="3" customFormat="1" ht="18.75">
      <c r="A1" s="1" t="s">
        <v>171</v>
      </c>
      <c r="B1" s="6"/>
      <c r="C1" s="163"/>
      <c r="D1" s="7"/>
      <c r="E1" s="6"/>
      <c r="F1" s="9"/>
      <c r="G1" s="8"/>
      <c r="H1" s="127"/>
      <c r="I1" s="10"/>
      <c r="J1" s="10"/>
      <c r="Q1" s="128"/>
      <c r="R1" s="128"/>
      <c r="S1" s="128"/>
      <c r="T1" s="128"/>
    </row>
    <row r="2" spans="1:20" s="154" customFormat="1" ht="13.5" thickBot="1">
      <c r="A2" s="3"/>
      <c r="C2" s="155"/>
      <c r="F2" s="3"/>
      <c r="H2" s="164"/>
      <c r="J2" s="155"/>
      <c r="Q2" s="164"/>
      <c r="R2" s="164"/>
      <c r="S2" s="164"/>
      <c r="T2" s="164"/>
    </row>
    <row r="3" spans="1:20" s="3" customFormat="1" ht="13.5" thickBot="1">
      <c r="A3" s="216" t="s">
        <v>169</v>
      </c>
      <c r="B3" s="216"/>
      <c r="C3" s="216"/>
      <c r="D3" s="216"/>
      <c r="E3" s="216"/>
      <c r="F3" s="13"/>
      <c r="G3" s="8"/>
      <c r="H3" s="127"/>
      <c r="I3" s="10"/>
      <c r="J3" s="10"/>
      <c r="Q3" s="128"/>
      <c r="R3" s="128"/>
      <c r="S3" s="128"/>
      <c r="T3" s="128"/>
    </row>
    <row r="4" spans="1:5" ht="15.75" thickBot="1">
      <c r="A4" s="165" t="s">
        <v>87</v>
      </c>
      <c r="B4" s="166" t="s">
        <v>142</v>
      </c>
      <c r="C4" s="167" t="s">
        <v>168</v>
      </c>
      <c r="D4" s="156" t="s">
        <v>170</v>
      </c>
      <c r="E4" s="157" t="s">
        <v>149</v>
      </c>
    </row>
    <row r="5" spans="1:5" ht="15.75" thickBot="1">
      <c r="A5" s="217" t="s">
        <v>149</v>
      </c>
      <c r="B5" s="218"/>
      <c r="C5" s="168">
        <f>SUM(C6:C56)</f>
        <v>7230227</v>
      </c>
      <c r="D5" s="168">
        <f>SUM(D6:D57)</f>
        <v>1037498</v>
      </c>
      <c r="E5" s="168">
        <f>SUM(E6:E56)</f>
        <v>8267725</v>
      </c>
    </row>
    <row r="6" spans="1:5" ht="15">
      <c r="A6" s="110">
        <v>1</v>
      </c>
      <c r="B6" s="111" t="s">
        <v>53</v>
      </c>
      <c r="C6" s="169">
        <v>110295</v>
      </c>
      <c r="D6" s="170">
        <v>3535</v>
      </c>
      <c r="E6" s="170">
        <f>SUM(C6:D6)</f>
        <v>113830</v>
      </c>
    </row>
    <row r="7" spans="1:5" ht="15">
      <c r="A7" s="113">
        <v>2</v>
      </c>
      <c r="B7" s="114" t="s">
        <v>89</v>
      </c>
      <c r="C7" s="171">
        <v>112052</v>
      </c>
      <c r="D7" s="160">
        <v>16375</v>
      </c>
      <c r="E7" s="158">
        <f aca="true" t="shared" si="0" ref="E7:E56">SUM(C7:D7)</f>
        <v>128427</v>
      </c>
    </row>
    <row r="8" spans="1:5" ht="15">
      <c r="A8" s="113">
        <v>3</v>
      </c>
      <c r="B8" s="114" t="s">
        <v>90</v>
      </c>
      <c r="C8" s="171">
        <v>2464</v>
      </c>
      <c r="D8" s="160">
        <v>0</v>
      </c>
      <c r="E8" s="158">
        <f t="shared" si="0"/>
        <v>2464</v>
      </c>
    </row>
    <row r="9" spans="1:5" ht="15">
      <c r="A9" s="113">
        <v>4</v>
      </c>
      <c r="B9" s="114" t="s">
        <v>91</v>
      </c>
      <c r="C9" s="171">
        <v>160599</v>
      </c>
      <c r="D9" s="160">
        <v>16781</v>
      </c>
      <c r="E9" s="158">
        <f t="shared" si="0"/>
        <v>177380</v>
      </c>
    </row>
    <row r="10" spans="1:5" ht="15">
      <c r="A10" s="113">
        <v>5</v>
      </c>
      <c r="B10" s="116" t="s">
        <v>92</v>
      </c>
      <c r="C10" s="57">
        <v>535493</v>
      </c>
      <c r="D10" s="159">
        <v>21746</v>
      </c>
      <c r="E10" s="158">
        <f t="shared" si="0"/>
        <v>557239</v>
      </c>
    </row>
    <row r="11" spans="1:5" ht="15">
      <c r="A11" s="113">
        <v>6</v>
      </c>
      <c r="B11" s="114" t="s">
        <v>93</v>
      </c>
      <c r="C11" s="171">
        <v>45583</v>
      </c>
      <c r="D11" s="159">
        <v>2131</v>
      </c>
      <c r="E11" s="158">
        <f t="shared" si="0"/>
        <v>47714</v>
      </c>
    </row>
    <row r="12" spans="1:5" ht="15">
      <c r="A12" s="113">
        <v>7</v>
      </c>
      <c r="B12" s="114" t="s">
        <v>94</v>
      </c>
      <c r="C12" s="171">
        <v>26223</v>
      </c>
      <c r="D12" s="159">
        <v>1273</v>
      </c>
      <c r="E12" s="158">
        <f t="shared" si="0"/>
        <v>27496</v>
      </c>
    </row>
    <row r="13" spans="1:5" ht="15">
      <c r="A13" s="113">
        <v>8</v>
      </c>
      <c r="B13" s="114" t="s">
        <v>95</v>
      </c>
      <c r="C13" s="171">
        <v>54020</v>
      </c>
      <c r="D13" s="159">
        <v>22186</v>
      </c>
      <c r="E13" s="158">
        <f t="shared" si="0"/>
        <v>76206</v>
      </c>
    </row>
    <row r="14" spans="1:5" ht="15">
      <c r="A14" s="113">
        <v>9</v>
      </c>
      <c r="B14" s="114" t="s">
        <v>96</v>
      </c>
      <c r="C14" s="171">
        <v>35223</v>
      </c>
      <c r="D14" s="159">
        <v>5509</v>
      </c>
      <c r="E14" s="158">
        <f t="shared" si="0"/>
        <v>40732</v>
      </c>
    </row>
    <row r="15" spans="1:5" ht="15">
      <c r="A15" s="113">
        <v>10</v>
      </c>
      <c r="B15" s="114" t="s">
        <v>97</v>
      </c>
      <c r="C15" s="171">
        <v>3763</v>
      </c>
      <c r="D15" s="159">
        <v>0</v>
      </c>
      <c r="E15" s="158">
        <f t="shared" si="0"/>
        <v>3763</v>
      </c>
    </row>
    <row r="16" spans="1:5" ht="15">
      <c r="A16" s="113">
        <v>11</v>
      </c>
      <c r="B16" s="114" t="s">
        <v>98</v>
      </c>
      <c r="C16" s="171">
        <v>401993</v>
      </c>
      <c r="D16" s="159">
        <v>280</v>
      </c>
      <c r="E16" s="158">
        <f t="shared" si="0"/>
        <v>402273</v>
      </c>
    </row>
    <row r="17" spans="1:5" ht="15">
      <c r="A17" s="113">
        <v>12</v>
      </c>
      <c r="B17" s="116" t="s">
        <v>99</v>
      </c>
      <c r="C17" s="57">
        <v>9710</v>
      </c>
      <c r="D17" s="159">
        <v>111</v>
      </c>
      <c r="E17" s="158">
        <f t="shared" si="0"/>
        <v>9821</v>
      </c>
    </row>
    <row r="18" spans="1:5" ht="15">
      <c r="A18" s="113">
        <v>13</v>
      </c>
      <c r="B18" s="114" t="s">
        <v>100</v>
      </c>
      <c r="C18" s="171">
        <v>48771</v>
      </c>
      <c r="D18" s="159">
        <v>8866</v>
      </c>
      <c r="E18" s="158">
        <f t="shared" si="0"/>
        <v>57637</v>
      </c>
    </row>
    <row r="19" spans="1:5" ht="15">
      <c r="A19" s="113">
        <v>14</v>
      </c>
      <c r="B19" s="114" t="s">
        <v>101</v>
      </c>
      <c r="C19" s="171">
        <v>17856</v>
      </c>
      <c r="D19" s="159">
        <v>453</v>
      </c>
      <c r="E19" s="158">
        <f t="shared" si="0"/>
        <v>18309</v>
      </c>
    </row>
    <row r="20" spans="1:5" ht="22.5">
      <c r="A20" s="113">
        <v>15</v>
      </c>
      <c r="B20" s="114" t="s">
        <v>102</v>
      </c>
      <c r="C20" s="171">
        <v>5962</v>
      </c>
      <c r="D20" s="159">
        <v>0</v>
      </c>
      <c r="E20" s="158">
        <f t="shared" si="0"/>
        <v>5962</v>
      </c>
    </row>
    <row r="21" spans="1:5" ht="15">
      <c r="A21" s="113">
        <v>16</v>
      </c>
      <c r="B21" s="114" t="s">
        <v>103</v>
      </c>
      <c r="C21" s="171">
        <v>9289</v>
      </c>
      <c r="D21" s="158">
        <v>2348</v>
      </c>
      <c r="E21" s="158">
        <f t="shared" si="0"/>
        <v>11637</v>
      </c>
    </row>
    <row r="22" spans="1:5" ht="15">
      <c r="A22" s="113">
        <v>17</v>
      </c>
      <c r="B22" s="114" t="s">
        <v>104</v>
      </c>
      <c r="C22" s="171">
        <v>61761</v>
      </c>
      <c r="D22" s="158">
        <v>677</v>
      </c>
      <c r="E22" s="158">
        <f t="shared" si="0"/>
        <v>62438</v>
      </c>
    </row>
    <row r="23" spans="1:5" ht="15">
      <c r="A23" s="113">
        <v>18</v>
      </c>
      <c r="B23" s="116" t="s">
        <v>105</v>
      </c>
      <c r="C23" s="57">
        <v>26442</v>
      </c>
      <c r="D23" s="158">
        <v>604</v>
      </c>
      <c r="E23" s="158">
        <f t="shared" si="0"/>
        <v>27046</v>
      </c>
    </row>
    <row r="24" spans="1:5" ht="22.5">
      <c r="A24" s="113">
        <v>19</v>
      </c>
      <c r="B24" s="114" t="s">
        <v>106</v>
      </c>
      <c r="C24" s="171">
        <v>897081</v>
      </c>
      <c r="D24" s="158">
        <v>28</v>
      </c>
      <c r="E24" s="158">
        <f t="shared" si="0"/>
        <v>897109</v>
      </c>
    </row>
    <row r="25" spans="1:5" ht="15">
      <c r="A25" s="113">
        <v>20</v>
      </c>
      <c r="B25" s="114" t="s">
        <v>107</v>
      </c>
      <c r="C25" s="171">
        <v>24830</v>
      </c>
      <c r="D25" s="158">
        <v>6498</v>
      </c>
      <c r="E25" s="158">
        <f t="shared" si="0"/>
        <v>31328</v>
      </c>
    </row>
    <row r="26" spans="1:5" ht="15">
      <c r="A26" s="113">
        <v>21</v>
      </c>
      <c r="B26" s="114" t="s">
        <v>108</v>
      </c>
      <c r="C26" s="171">
        <v>3904</v>
      </c>
      <c r="D26" s="158">
        <v>0</v>
      </c>
      <c r="E26" s="158">
        <f t="shared" si="0"/>
        <v>3904</v>
      </c>
    </row>
    <row r="27" spans="1:5" ht="15">
      <c r="A27" s="113">
        <v>22</v>
      </c>
      <c r="B27" s="114" t="s">
        <v>109</v>
      </c>
      <c r="C27" s="171">
        <v>4232</v>
      </c>
      <c r="D27" s="158">
        <v>300</v>
      </c>
      <c r="E27" s="158">
        <f t="shared" si="0"/>
        <v>4532</v>
      </c>
    </row>
    <row r="28" spans="1:5" ht="15">
      <c r="A28" s="113">
        <v>23</v>
      </c>
      <c r="B28" s="114" t="s">
        <v>110</v>
      </c>
      <c r="C28" s="171">
        <v>94248</v>
      </c>
      <c r="D28" s="158">
        <v>18583</v>
      </c>
      <c r="E28" s="158">
        <f t="shared" si="0"/>
        <v>112831</v>
      </c>
    </row>
    <row r="29" spans="1:5" ht="15">
      <c r="A29" s="113">
        <v>24</v>
      </c>
      <c r="B29" s="114" t="s">
        <v>111</v>
      </c>
      <c r="C29" s="171">
        <v>21498</v>
      </c>
      <c r="D29" s="158">
        <v>97</v>
      </c>
      <c r="E29" s="158">
        <f t="shared" si="0"/>
        <v>21595</v>
      </c>
    </row>
    <row r="30" spans="1:5" ht="15">
      <c r="A30" s="113">
        <v>25</v>
      </c>
      <c r="B30" s="114" t="s">
        <v>112</v>
      </c>
      <c r="C30" s="171">
        <v>223438</v>
      </c>
      <c r="D30" s="158">
        <v>6088</v>
      </c>
      <c r="E30" s="158">
        <f t="shared" si="0"/>
        <v>229526</v>
      </c>
    </row>
    <row r="31" spans="1:5" ht="15">
      <c r="A31" s="113">
        <v>26</v>
      </c>
      <c r="B31" s="114" t="s">
        <v>113</v>
      </c>
      <c r="C31" s="171">
        <v>74</v>
      </c>
      <c r="D31" s="158">
        <v>56</v>
      </c>
      <c r="E31" s="158">
        <f t="shared" si="0"/>
        <v>130</v>
      </c>
    </row>
    <row r="32" spans="1:5" ht="15">
      <c r="A32" s="113">
        <v>27</v>
      </c>
      <c r="B32" s="114" t="s">
        <v>114</v>
      </c>
      <c r="C32" s="171">
        <v>37051</v>
      </c>
      <c r="D32" s="158">
        <v>104</v>
      </c>
      <c r="E32" s="158">
        <f t="shared" si="0"/>
        <v>37155</v>
      </c>
    </row>
    <row r="33" spans="1:5" ht="15">
      <c r="A33" s="113">
        <v>28</v>
      </c>
      <c r="B33" s="114" t="s">
        <v>115</v>
      </c>
      <c r="C33" s="171">
        <v>31684</v>
      </c>
      <c r="D33" s="158">
        <v>2610</v>
      </c>
      <c r="E33" s="158">
        <f t="shared" si="0"/>
        <v>34294</v>
      </c>
    </row>
    <row r="34" spans="1:5" ht="15">
      <c r="A34" s="113">
        <v>29</v>
      </c>
      <c r="B34" s="114" t="s">
        <v>116</v>
      </c>
      <c r="C34" s="171">
        <v>61139</v>
      </c>
      <c r="D34" s="158">
        <v>11655</v>
      </c>
      <c r="E34" s="158">
        <f t="shared" si="0"/>
        <v>72794</v>
      </c>
    </row>
    <row r="35" spans="1:5" ht="15">
      <c r="A35" s="113">
        <v>30</v>
      </c>
      <c r="B35" s="114" t="s">
        <v>117</v>
      </c>
      <c r="C35" s="171">
        <v>515483</v>
      </c>
      <c r="D35" s="158">
        <v>9030</v>
      </c>
      <c r="E35" s="158">
        <f t="shared" si="0"/>
        <v>524513</v>
      </c>
    </row>
    <row r="36" spans="1:5" ht="15">
      <c r="A36" s="113">
        <v>31</v>
      </c>
      <c r="B36" s="114" t="s">
        <v>118</v>
      </c>
      <c r="C36" s="171">
        <v>480289</v>
      </c>
      <c r="D36" s="158">
        <v>204277</v>
      </c>
      <c r="E36" s="158">
        <f t="shared" si="0"/>
        <v>684566</v>
      </c>
    </row>
    <row r="37" spans="1:5" ht="15">
      <c r="A37" s="113">
        <v>32</v>
      </c>
      <c r="B37" s="116" t="s">
        <v>119</v>
      </c>
      <c r="C37" s="57">
        <v>11256</v>
      </c>
      <c r="D37" s="158">
        <v>64</v>
      </c>
      <c r="E37" s="158">
        <f t="shared" si="0"/>
        <v>11320</v>
      </c>
    </row>
    <row r="38" spans="1:5" ht="15">
      <c r="A38" s="113">
        <v>33</v>
      </c>
      <c r="B38" s="116" t="s">
        <v>120</v>
      </c>
      <c r="C38" s="57">
        <v>137</v>
      </c>
      <c r="D38" s="158">
        <v>1822</v>
      </c>
      <c r="E38" s="158">
        <f t="shared" si="0"/>
        <v>1959</v>
      </c>
    </row>
    <row r="39" spans="1:5" ht="15">
      <c r="A39" s="113">
        <v>34</v>
      </c>
      <c r="B39" s="116" t="s">
        <v>121</v>
      </c>
      <c r="C39" s="57">
        <v>0</v>
      </c>
      <c r="D39" s="158">
        <v>0</v>
      </c>
      <c r="E39" s="158">
        <f t="shared" si="0"/>
        <v>0</v>
      </c>
    </row>
    <row r="40" spans="1:5" ht="15">
      <c r="A40" s="113">
        <v>35</v>
      </c>
      <c r="B40" s="114" t="s">
        <v>122</v>
      </c>
      <c r="C40" s="171">
        <v>231546</v>
      </c>
      <c r="D40" s="158">
        <v>12646</v>
      </c>
      <c r="E40" s="158">
        <f t="shared" si="0"/>
        <v>244192</v>
      </c>
    </row>
    <row r="41" spans="1:5" ht="15">
      <c r="A41" s="113">
        <v>36</v>
      </c>
      <c r="B41" s="114" t="s">
        <v>123</v>
      </c>
      <c r="C41" s="171">
        <v>1886</v>
      </c>
      <c r="D41" s="158">
        <v>7370</v>
      </c>
      <c r="E41" s="158">
        <f t="shared" si="0"/>
        <v>9256</v>
      </c>
    </row>
    <row r="42" spans="1:5" ht="15">
      <c r="A42" s="113">
        <v>37</v>
      </c>
      <c r="B42" s="114" t="s">
        <v>124</v>
      </c>
      <c r="C42" s="171">
        <v>18755</v>
      </c>
      <c r="D42" s="158">
        <v>86</v>
      </c>
      <c r="E42" s="158">
        <f t="shared" si="0"/>
        <v>18841</v>
      </c>
    </row>
    <row r="43" spans="1:5" ht="15">
      <c r="A43" s="113">
        <v>38</v>
      </c>
      <c r="B43" s="114" t="s">
        <v>125</v>
      </c>
      <c r="C43" s="171">
        <v>0</v>
      </c>
      <c r="D43" s="158">
        <v>0</v>
      </c>
      <c r="E43" s="158">
        <f t="shared" si="0"/>
        <v>0</v>
      </c>
    </row>
    <row r="44" spans="1:5" ht="15">
      <c r="A44" s="113">
        <v>39</v>
      </c>
      <c r="B44" s="114" t="s">
        <v>126</v>
      </c>
      <c r="C44" s="171">
        <v>152731</v>
      </c>
      <c r="D44" s="158">
        <v>38023</v>
      </c>
      <c r="E44" s="158">
        <f t="shared" si="0"/>
        <v>190754</v>
      </c>
    </row>
    <row r="45" spans="1:5" ht="15">
      <c r="A45" s="113">
        <v>40</v>
      </c>
      <c r="B45" s="114" t="s">
        <v>127</v>
      </c>
      <c r="C45" s="171">
        <v>230077</v>
      </c>
      <c r="D45" s="158">
        <v>7627</v>
      </c>
      <c r="E45" s="158">
        <f t="shared" si="0"/>
        <v>237704</v>
      </c>
    </row>
    <row r="46" spans="1:5" ht="15">
      <c r="A46" s="113">
        <v>41</v>
      </c>
      <c r="B46" s="114" t="s">
        <v>128</v>
      </c>
      <c r="C46" s="171">
        <v>24906</v>
      </c>
      <c r="D46" s="158">
        <v>0</v>
      </c>
      <c r="E46" s="158">
        <f t="shared" si="0"/>
        <v>24906</v>
      </c>
    </row>
    <row r="47" spans="1:5" ht="15">
      <c r="A47" s="113">
        <v>42</v>
      </c>
      <c r="B47" s="114" t="s">
        <v>129</v>
      </c>
      <c r="C47" s="171">
        <v>392</v>
      </c>
      <c r="D47" s="158">
        <v>0</v>
      </c>
      <c r="E47" s="158">
        <f t="shared" si="0"/>
        <v>392</v>
      </c>
    </row>
    <row r="48" spans="1:5" ht="15">
      <c r="A48" s="113">
        <v>43</v>
      </c>
      <c r="B48" s="114" t="s">
        <v>130</v>
      </c>
      <c r="C48" s="171">
        <v>0</v>
      </c>
      <c r="D48" s="158">
        <v>0</v>
      </c>
      <c r="E48" s="158">
        <f t="shared" si="0"/>
        <v>0</v>
      </c>
    </row>
    <row r="49" spans="1:5" ht="15">
      <c r="A49" s="113">
        <v>44</v>
      </c>
      <c r="B49" s="116" t="s">
        <v>131</v>
      </c>
      <c r="C49" s="57">
        <v>147915</v>
      </c>
      <c r="D49" s="158">
        <v>328</v>
      </c>
      <c r="E49" s="158">
        <f t="shared" si="0"/>
        <v>148243</v>
      </c>
    </row>
    <row r="50" spans="1:5" ht="15">
      <c r="A50" s="113">
        <v>45</v>
      </c>
      <c r="B50" s="116" t="s">
        <v>132</v>
      </c>
      <c r="C50" s="57">
        <v>24849</v>
      </c>
      <c r="D50" s="158">
        <v>4095</v>
      </c>
      <c r="E50" s="158">
        <f t="shared" si="0"/>
        <v>28944</v>
      </c>
    </row>
    <row r="51" spans="1:5" ht="15">
      <c r="A51" s="113">
        <v>46</v>
      </c>
      <c r="B51" s="114" t="s">
        <v>133</v>
      </c>
      <c r="C51" s="171">
        <v>1014</v>
      </c>
      <c r="D51" s="158">
        <v>627</v>
      </c>
      <c r="E51" s="158">
        <f t="shared" si="0"/>
        <v>1641</v>
      </c>
    </row>
    <row r="52" spans="1:5" ht="15">
      <c r="A52" s="113">
        <v>47</v>
      </c>
      <c r="B52" s="114" t="s">
        <v>134</v>
      </c>
      <c r="C52" s="171">
        <v>44623</v>
      </c>
      <c r="D52" s="158">
        <v>1063</v>
      </c>
      <c r="E52" s="158">
        <f t="shared" si="0"/>
        <v>45686</v>
      </c>
    </row>
    <row r="53" spans="1:5" s="153" customFormat="1" ht="14.25">
      <c r="A53" s="113">
        <v>48</v>
      </c>
      <c r="B53" s="114" t="s">
        <v>135</v>
      </c>
      <c r="C53" s="171">
        <v>14918</v>
      </c>
      <c r="D53" s="158">
        <v>1628</v>
      </c>
      <c r="E53" s="158">
        <f t="shared" si="0"/>
        <v>16546</v>
      </c>
    </row>
    <row r="54" spans="1:5" ht="15">
      <c r="A54" s="113">
        <v>49</v>
      </c>
      <c r="B54" s="114" t="s">
        <v>136</v>
      </c>
      <c r="C54" s="171">
        <v>1944838</v>
      </c>
      <c r="D54" s="158">
        <v>543222</v>
      </c>
      <c r="E54" s="158">
        <f t="shared" si="0"/>
        <v>2488060</v>
      </c>
    </row>
    <row r="55" spans="1:5" ht="15">
      <c r="A55" s="113">
        <v>50</v>
      </c>
      <c r="B55" s="114" t="s">
        <v>137</v>
      </c>
      <c r="C55" s="171">
        <v>147234</v>
      </c>
      <c r="D55" s="158">
        <v>56429</v>
      </c>
      <c r="E55" s="158">
        <f t="shared" si="0"/>
        <v>203663</v>
      </c>
    </row>
    <row r="56" spans="1:5" ht="15.75" thickBot="1">
      <c r="A56" s="117">
        <v>51</v>
      </c>
      <c r="B56" s="118" t="s">
        <v>138</v>
      </c>
      <c r="C56" s="172">
        <v>170700</v>
      </c>
      <c r="D56" s="161">
        <v>267</v>
      </c>
      <c r="E56" s="161">
        <f t="shared" si="0"/>
        <v>170967</v>
      </c>
    </row>
    <row r="57" spans="1:4" ht="15">
      <c r="A57" s="162"/>
      <c r="D57" s="174"/>
    </row>
    <row r="58" spans="1:4" ht="15">
      <c r="A58" s="162"/>
      <c r="D58" s="175"/>
    </row>
    <row r="59" ht="15">
      <c r="A59" s="162"/>
    </row>
    <row r="60" ht="15">
      <c r="A60" s="162"/>
    </row>
    <row r="61" ht="15">
      <c r="A61" s="162"/>
    </row>
    <row r="62" ht="15">
      <c r="A62" s="162"/>
    </row>
    <row r="63" ht="15">
      <c r="A63" s="162"/>
    </row>
    <row r="64" ht="15">
      <c r="A64" s="162"/>
    </row>
    <row r="65" ht="15">
      <c r="A65" s="162"/>
    </row>
    <row r="66" ht="15">
      <c r="A66" s="162"/>
    </row>
    <row r="67" ht="15">
      <c r="A67" s="162"/>
    </row>
    <row r="68" ht="15">
      <c r="A68" s="162"/>
    </row>
    <row r="69" ht="15">
      <c r="A69" s="162"/>
    </row>
    <row r="70" ht="15">
      <c r="A70" s="162"/>
    </row>
    <row r="71" ht="15">
      <c r="A71" s="162"/>
    </row>
    <row r="72" ht="15">
      <c r="A72" s="162"/>
    </row>
    <row r="73" ht="15">
      <c r="A73" s="162"/>
    </row>
    <row r="74" ht="15">
      <c r="A74" s="162"/>
    </row>
    <row r="75" ht="15">
      <c r="A75" s="162"/>
    </row>
    <row r="76" ht="15">
      <c r="A76" s="162"/>
    </row>
    <row r="77" ht="15">
      <c r="A77" s="162"/>
    </row>
    <row r="78" ht="15">
      <c r="A78" s="162"/>
    </row>
    <row r="79" ht="15">
      <c r="A79" s="162"/>
    </row>
    <row r="80" ht="15">
      <c r="A80" s="162"/>
    </row>
    <row r="81" ht="15">
      <c r="A81" s="162"/>
    </row>
    <row r="82" ht="15">
      <c r="A82" s="162"/>
    </row>
    <row r="83" ht="15">
      <c r="A83" s="162"/>
    </row>
    <row r="84" ht="15">
      <c r="A84" s="162"/>
    </row>
    <row r="85" ht="15">
      <c r="A85" s="162"/>
    </row>
    <row r="86" ht="15">
      <c r="A86" s="162"/>
    </row>
    <row r="87" ht="15">
      <c r="A87" s="162"/>
    </row>
    <row r="88" ht="15">
      <c r="A88" s="162"/>
    </row>
    <row r="89" ht="15">
      <c r="A89" s="162"/>
    </row>
    <row r="90" ht="15">
      <c r="A90" s="162"/>
    </row>
    <row r="91" ht="15">
      <c r="A91" s="162"/>
    </row>
    <row r="92" ht="15">
      <c r="A92" s="162"/>
    </row>
    <row r="93" ht="15">
      <c r="A93" s="162"/>
    </row>
    <row r="94" ht="15">
      <c r="A94" s="162"/>
    </row>
    <row r="95" ht="15">
      <c r="A95" s="162"/>
    </row>
    <row r="96" ht="15">
      <c r="A96" s="162"/>
    </row>
    <row r="97" ht="15">
      <c r="A97" s="162"/>
    </row>
    <row r="98" ht="15">
      <c r="A98" s="162"/>
    </row>
    <row r="99" ht="15">
      <c r="A99" s="162"/>
    </row>
    <row r="100" ht="15">
      <c r="A100" s="162"/>
    </row>
    <row r="101" ht="15">
      <c r="A101" s="162"/>
    </row>
    <row r="102" ht="15">
      <c r="A102" s="162"/>
    </row>
    <row r="103" ht="15">
      <c r="A103" s="162"/>
    </row>
    <row r="104" ht="15">
      <c r="A104" s="162"/>
    </row>
    <row r="105" ht="15">
      <c r="A105" s="162"/>
    </row>
    <row r="106" ht="15">
      <c r="A106" s="162"/>
    </row>
    <row r="107" ht="15">
      <c r="A107" s="162"/>
    </row>
    <row r="108" ht="15">
      <c r="A108" s="162"/>
    </row>
    <row r="109" ht="15">
      <c r="A109" s="162"/>
    </row>
    <row r="110" ht="15">
      <c r="A110" s="162"/>
    </row>
    <row r="111" ht="15">
      <c r="A111" s="162"/>
    </row>
    <row r="112" ht="15">
      <c r="A112" s="162"/>
    </row>
    <row r="113" ht="15">
      <c r="A113" s="162"/>
    </row>
    <row r="114" ht="15">
      <c r="A114" s="162"/>
    </row>
    <row r="115" ht="15">
      <c r="A115" s="162"/>
    </row>
    <row r="116" ht="15">
      <c r="A116" s="162"/>
    </row>
    <row r="117" ht="15">
      <c r="A117" s="162"/>
    </row>
    <row r="118" ht="15">
      <c r="A118" s="162"/>
    </row>
    <row r="119" ht="15">
      <c r="A119" s="162"/>
    </row>
    <row r="120" ht="15">
      <c r="A120" s="162"/>
    </row>
    <row r="121" ht="15">
      <c r="A121" s="162"/>
    </row>
    <row r="122" ht="15">
      <c r="A122" s="162"/>
    </row>
    <row r="123" ht="15">
      <c r="A123" s="162"/>
    </row>
    <row r="124" ht="15">
      <c r="A124" s="162"/>
    </row>
    <row r="125" ht="15">
      <c r="A125" s="162"/>
    </row>
  </sheetData>
  <sheetProtection/>
  <mergeCells count="2">
    <mergeCell ref="A3:E3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ghamamy</cp:lastModifiedBy>
  <dcterms:created xsi:type="dcterms:W3CDTF">2009-09-11T07:17:23Z</dcterms:created>
  <dcterms:modified xsi:type="dcterms:W3CDTF">2015-02-04T09:25:05Z</dcterms:modified>
  <cp:category/>
  <cp:version/>
  <cp:contentType/>
  <cp:contentStatus/>
</cp:coreProperties>
</file>