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4260" tabRatio="601" activeTab="0"/>
  </bookViews>
  <sheets>
    <sheet name="10." sheetId="1" r:id="rId1"/>
    <sheet name="10.1" sheetId="2" r:id="rId2"/>
    <sheet name="10.2" sheetId="3" r:id="rId3"/>
    <sheet name="10.3" sheetId="4" r:id="rId4"/>
    <sheet name="10.4" sheetId="5" r:id="rId5"/>
    <sheet name="10.5" sheetId="6" r:id="rId6"/>
    <sheet name="10.6" sheetId="7" r:id="rId7"/>
    <sheet name="10.7" sheetId="8" r:id="rId8"/>
    <sheet name="10.8-9" sheetId="9" r:id="rId9"/>
    <sheet name="10.10" sheetId="10" r:id="rId10"/>
  </sheets>
  <definedNames/>
  <calcPr fullCalcOnLoad="1"/>
</workbook>
</file>

<file path=xl/sharedStrings.xml><?xml version="1.0" encoding="utf-8"?>
<sst xmlns="http://schemas.openxmlformats.org/spreadsheetml/2006/main" count="934" uniqueCount="317">
  <si>
    <t>Nationality</t>
  </si>
  <si>
    <t>Grand total</t>
  </si>
  <si>
    <t>All Arabs</t>
  </si>
  <si>
    <t>Arabs</t>
  </si>
  <si>
    <t>Lebanon</t>
  </si>
  <si>
    <t>Syria</t>
  </si>
  <si>
    <t>Egypt</t>
  </si>
  <si>
    <t>Irak</t>
  </si>
  <si>
    <t>Jordan</t>
  </si>
  <si>
    <t>Saudi Arabia</t>
  </si>
  <si>
    <t>Yemen</t>
  </si>
  <si>
    <t>Djibouti</t>
  </si>
  <si>
    <t>Somalia</t>
  </si>
  <si>
    <t>Eritria</t>
  </si>
  <si>
    <t>Sudan</t>
  </si>
  <si>
    <t>Bahrain</t>
  </si>
  <si>
    <t>Kuwait</t>
  </si>
  <si>
    <t>Oman</t>
  </si>
  <si>
    <t>Qatar</t>
  </si>
  <si>
    <t>United Arab Emirates</t>
  </si>
  <si>
    <t>Algeria</t>
  </si>
  <si>
    <t>Lybia</t>
  </si>
  <si>
    <t>Mauritania</t>
  </si>
  <si>
    <t>Morocco</t>
  </si>
  <si>
    <t>Tunisia</t>
  </si>
  <si>
    <t>Special categories</t>
  </si>
  <si>
    <t>Palestinian refugee in Lebanon</t>
  </si>
  <si>
    <t>Foreign Palestinian</t>
  </si>
  <si>
    <t>Under study</t>
  </si>
  <si>
    <t>Africa</t>
  </si>
  <si>
    <t>Central Africa</t>
  </si>
  <si>
    <t>Angola</t>
  </si>
  <si>
    <t>Cameroun</t>
  </si>
  <si>
    <t>Tchad</t>
  </si>
  <si>
    <t>Congo</t>
  </si>
  <si>
    <t>Euqtorial Guinee</t>
  </si>
  <si>
    <t>Gabon</t>
  </si>
  <si>
    <t>East Africa</t>
  </si>
  <si>
    <t>Burundi</t>
  </si>
  <si>
    <t>Comoros</t>
  </si>
  <si>
    <t>Ethiopia</t>
  </si>
  <si>
    <t>Kenya</t>
  </si>
  <si>
    <t>Madagascar</t>
  </si>
  <si>
    <t>Malawi</t>
  </si>
  <si>
    <t>Muaritiaus</t>
  </si>
  <si>
    <t>Rwanda</t>
  </si>
  <si>
    <t>Seyschells</t>
  </si>
  <si>
    <t>Tanzania</t>
  </si>
  <si>
    <t>Uganda</t>
  </si>
  <si>
    <t>Zambia</t>
  </si>
  <si>
    <t>South Africa</t>
  </si>
  <si>
    <t>Botswana</t>
  </si>
  <si>
    <t>Lesotho</t>
  </si>
  <si>
    <t>Mozambique</t>
  </si>
  <si>
    <t>Namibia</t>
  </si>
  <si>
    <t>Swaziland</t>
  </si>
  <si>
    <t>Zimbabwe</t>
  </si>
  <si>
    <t>Benin</t>
  </si>
  <si>
    <t>Burkina Faso</t>
  </si>
  <si>
    <t>Cap Verde</t>
  </si>
  <si>
    <t>Gambia</t>
  </si>
  <si>
    <t>Ghana</t>
  </si>
  <si>
    <t>Guinea</t>
  </si>
  <si>
    <t>Guinee Bissaw</t>
  </si>
  <si>
    <t>Ivory Caost</t>
  </si>
  <si>
    <t>Liberia</t>
  </si>
  <si>
    <t>Mali</t>
  </si>
  <si>
    <t>Niger</t>
  </si>
  <si>
    <t>Nigeria</t>
  </si>
  <si>
    <t>Senegal</t>
  </si>
  <si>
    <t>Sierra Leone</t>
  </si>
  <si>
    <t>Togo</t>
  </si>
  <si>
    <t>America</t>
  </si>
  <si>
    <t>Caribbeans</t>
  </si>
  <si>
    <t>Antegua and Bermuda</t>
  </si>
  <si>
    <t>Bahamas</t>
  </si>
  <si>
    <t>Barbedos</t>
  </si>
  <si>
    <t>Cuba</t>
  </si>
  <si>
    <t>Dominica Republic</t>
  </si>
  <si>
    <t>Granada</t>
  </si>
  <si>
    <t>Haiti</t>
  </si>
  <si>
    <t>Jamaica</t>
  </si>
  <si>
    <t>Puerto-Rico</t>
  </si>
  <si>
    <t>Saint Kits&amp; Nefts</t>
  </si>
  <si>
    <t>Santa Luccia</t>
  </si>
  <si>
    <t>Saint-Vincent Grenadine</t>
  </si>
  <si>
    <t>Central America</t>
  </si>
  <si>
    <t>Belize</t>
  </si>
  <si>
    <t>Costarica</t>
  </si>
  <si>
    <t>Salvadore</t>
  </si>
  <si>
    <t>Guatemala</t>
  </si>
  <si>
    <t>Honduras</t>
  </si>
  <si>
    <t>Nicaragua</t>
  </si>
  <si>
    <t>Panama</t>
  </si>
  <si>
    <t>North America</t>
  </si>
  <si>
    <t>Canada</t>
  </si>
  <si>
    <t>Mexico</t>
  </si>
  <si>
    <t>United States</t>
  </si>
  <si>
    <t>South America</t>
  </si>
  <si>
    <t>Argentina</t>
  </si>
  <si>
    <t>Bolivia</t>
  </si>
  <si>
    <t>Brazil</t>
  </si>
  <si>
    <t>Chile</t>
  </si>
  <si>
    <t>Colombia</t>
  </si>
  <si>
    <t>Peru</t>
  </si>
  <si>
    <t>Surinam</t>
  </si>
  <si>
    <t>Trinidad and Tobago</t>
  </si>
  <si>
    <t>Urugway</t>
  </si>
  <si>
    <t>Venezuela</t>
  </si>
  <si>
    <t>Equador</t>
  </si>
  <si>
    <t>Paraguay</t>
  </si>
  <si>
    <t>Asia excluding Arab countries</t>
  </si>
  <si>
    <t>Far East</t>
  </si>
  <si>
    <t>China</t>
  </si>
  <si>
    <t>Hong Kong</t>
  </si>
  <si>
    <t>Japan</t>
  </si>
  <si>
    <t>Macaw</t>
  </si>
  <si>
    <t>Mangolia</t>
  </si>
  <si>
    <t>North Korea</t>
  </si>
  <si>
    <t>South Korea</t>
  </si>
  <si>
    <t>Taiwan</t>
  </si>
  <si>
    <t>South Asia</t>
  </si>
  <si>
    <t>Afghanistan</t>
  </si>
  <si>
    <t>Bangladesh</t>
  </si>
  <si>
    <t>Bhutan</t>
  </si>
  <si>
    <t>India</t>
  </si>
  <si>
    <t>Iran</t>
  </si>
  <si>
    <t>Kazakhistan</t>
  </si>
  <si>
    <t>Kirjizistan</t>
  </si>
  <si>
    <t>Maldive Islands</t>
  </si>
  <si>
    <t>Nepal</t>
  </si>
  <si>
    <t>Pakistan</t>
  </si>
  <si>
    <t>Sri Lanka</t>
  </si>
  <si>
    <t>Tadjikistan</t>
  </si>
  <si>
    <t>Turkmenistan</t>
  </si>
  <si>
    <t>Uzbekistan</t>
  </si>
  <si>
    <t>South East Asia</t>
  </si>
  <si>
    <t>Brunei</t>
  </si>
  <si>
    <t>Myanmar</t>
  </si>
  <si>
    <t>Cambodia</t>
  </si>
  <si>
    <t>Indonesia</t>
  </si>
  <si>
    <t>Laos</t>
  </si>
  <si>
    <t>Malaysia</t>
  </si>
  <si>
    <t>Vietnam</t>
  </si>
  <si>
    <t>Singapur</t>
  </si>
  <si>
    <t>Thailand</t>
  </si>
  <si>
    <t>Philippines</t>
  </si>
  <si>
    <t>Europe</t>
  </si>
  <si>
    <t>Caucasia</t>
  </si>
  <si>
    <t>Armenia</t>
  </si>
  <si>
    <t>Azarbeijan</t>
  </si>
  <si>
    <t>Georgia</t>
  </si>
  <si>
    <t>East Europe</t>
  </si>
  <si>
    <t>Albania</t>
  </si>
  <si>
    <t>Biellorussia</t>
  </si>
  <si>
    <t>Bosnia</t>
  </si>
  <si>
    <t>Bulgaria</t>
  </si>
  <si>
    <t>Croatia</t>
  </si>
  <si>
    <t>Czech Republic</t>
  </si>
  <si>
    <t>Hungary</t>
  </si>
  <si>
    <t>Macedonia</t>
  </si>
  <si>
    <t>Moldova</t>
  </si>
  <si>
    <t>Poland</t>
  </si>
  <si>
    <t>Romania</t>
  </si>
  <si>
    <t>Russia</t>
  </si>
  <si>
    <t>Slovakia</t>
  </si>
  <si>
    <t>Slovenia</t>
  </si>
  <si>
    <t>Ukraine</t>
  </si>
  <si>
    <t>Yougoslavia</t>
  </si>
  <si>
    <t>Middle Eastern Europe</t>
  </si>
  <si>
    <t>Cyprus</t>
  </si>
  <si>
    <t>Greece</t>
  </si>
  <si>
    <t>Turkey</t>
  </si>
  <si>
    <t>North Europe</t>
  </si>
  <si>
    <t>Denmark</t>
  </si>
  <si>
    <t>Estonia</t>
  </si>
  <si>
    <t>Finland</t>
  </si>
  <si>
    <t>Iceland</t>
  </si>
  <si>
    <t>Latvia</t>
  </si>
  <si>
    <t>Sweden</t>
  </si>
  <si>
    <t>Lithuania</t>
  </si>
  <si>
    <t>Norway</t>
  </si>
  <si>
    <t>West Europe</t>
  </si>
  <si>
    <t>Andorra</t>
  </si>
  <si>
    <t>Austria</t>
  </si>
  <si>
    <t>Belgium</t>
  </si>
  <si>
    <t>France</t>
  </si>
  <si>
    <t>Germany</t>
  </si>
  <si>
    <t>Ireland</t>
  </si>
  <si>
    <t>Italy</t>
  </si>
  <si>
    <t>Lichenshtein</t>
  </si>
  <si>
    <t>Luxembourg</t>
  </si>
  <si>
    <t>Malta</t>
  </si>
  <si>
    <t>Monaco</t>
  </si>
  <si>
    <t>Netherlands</t>
  </si>
  <si>
    <t>Portugal</t>
  </si>
  <si>
    <t>San Marino</t>
  </si>
  <si>
    <t>Spain</t>
  </si>
  <si>
    <t>Switzerland</t>
  </si>
  <si>
    <t>Great-Britain</t>
  </si>
  <si>
    <t>Vatican</t>
  </si>
  <si>
    <t>Serbia</t>
  </si>
  <si>
    <t>Oceania</t>
  </si>
  <si>
    <t>Austerlasia</t>
  </si>
  <si>
    <t>Australia</t>
  </si>
  <si>
    <t>New Zealand</t>
  </si>
  <si>
    <t>Milanasia</t>
  </si>
  <si>
    <t>Fidgi</t>
  </si>
  <si>
    <t>Micronesia</t>
  </si>
  <si>
    <t>Polynesia</t>
  </si>
  <si>
    <t>North Samoa Islands</t>
  </si>
  <si>
    <t>Extra States</t>
  </si>
  <si>
    <t>Other Nationalities</t>
  </si>
  <si>
    <t>Non-defined</t>
  </si>
  <si>
    <t>Other Lebanese</t>
  </si>
  <si>
    <t>Other Kuwait</t>
  </si>
  <si>
    <t>Geographic group</t>
  </si>
  <si>
    <t>Incomings</t>
  </si>
  <si>
    <t>Arab countries</t>
  </si>
  <si>
    <t>African countries</t>
  </si>
  <si>
    <t>American countries</t>
  </si>
  <si>
    <t>Asiatic countries</t>
  </si>
  <si>
    <t>European countries</t>
  </si>
  <si>
    <t>Outgoings</t>
  </si>
  <si>
    <t>Jan.</t>
  </si>
  <si>
    <t>Feb.</t>
  </si>
  <si>
    <t>March</t>
  </si>
  <si>
    <t>April</t>
  </si>
  <si>
    <t>May</t>
  </si>
  <si>
    <t>June</t>
  </si>
  <si>
    <t>July</t>
  </si>
  <si>
    <t>Aug.</t>
  </si>
  <si>
    <t>Sep.</t>
  </si>
  <si>
    <t>Oct.</t>
  </si>
  <si>
    <t>Nov.</t>
  </si>
  <si>
    <t>Dec.</t>
  </si>
  <si>
    <t>Total 2013</t>
  </si>
  <si>
    <t>Table 10.1 - Arrivals by nationality</t>
  </si>
  <si>
    <t>Table 10.2 - Outgoings by nationality</t>
  </si>
  <si>
    <t>Source: General Directorate of General Security</t>
  </si>
  <si>
    <t>Table made by CAS</t>
  </si>
  <si>
    <t>Grand Total</t>
  </si>
  <si>
    <t>Adult</t>
  </si>
  <si>
    <t>Child</t>
  </si>
  <si>
    <t>Foreigner's tariff</t>
  </si>
  <si>
    <t>Arabs' tariff</t>
  </si>
  <si>
    <t>Lebanese's tariff</t>
  </si>
  <si>
    <t>Student's tariff</t>
  </si>
  <si>
    <t>Entry tariff. LBP</t>
  </si>
  <si>
    <t>National Museum</t>
  </si>
  <si>
    <t>Moussa Palace</t>
  </si>
  <si>
    <t>Baalbeck Citadelle</t>
  </si>
  <si>
    <t>Beiteddine Palace</t>
  </si>
  <si>
    <t>Byblos Citadelle</t>
  </si>
  <si>
    <t>Jeita Grotto</t>
  </si>
  <si>
    <t>Saida Citadelle</t>
  </si>
  <si>
    <t>Tyr Ruins</t>
  </si>
  <si>
    <t>Faqra Grotto</t>
  </si>
  <si>
    <t>Tripoli Citadelle</t>
  </si>
  <si>
    <t>Niha Grotto</t>
  </si>
  <si>
    <t>Kfarhim Grotto</t>
  </si>
  <si>
    <t>Ain and Zein Grotto</t>
  </si>
  <si>
    <t>Qadisha Grotto</t>
  </si>
  <si>
    <t>Aanjar</t>
  </si>
  <si>
    <t>Rachaya Citadelle</t>
  </si>
  <si>
    <t>Majdal Aanjar</t>
  </si>
  <si>
    <t>Tebnine</t>
  </si>
  <si>
    <t>Source: Ministry of Tourism</t>
  </si>
  <si>
    <t>Category</t>
  </si>
  <si>
    <t>Region</t>
  </si>
  <si>
    <t>International</t>
  </si>
  <si>
    <t>Beirut</t>
  </si>
  <si>
    <t>North Metn</t>
  </si>
  <si>
    <t>Bekaa</t>
  </si>
  <si>
    <t>Kessrouan</t>
  </si>
  <si>
    <t>4 Stars A</t>
  </si>
  <si>
    <t>Jbeil</t>
  </si>
  <si>
    <t>North Lebanon</t>
  </si>
  <si>
    <t>South Lebanon</t>
  </si>
  <si>
    <t>4 Stars B</t>
  </si>
  <si>
    <t>3 Stars A</t>
  </si>
  <si>
    <t>3 Stars B</t>
  </si>
  <si>
    <t>2 Stars A</t>
  </si>
  <si>
    <t>2 Stars B</t>
  </si>
  <si>
    <t>Source : Ministry of Tourism</t>
  </si>
  <si>
    <t>Average 2013</t>
  </si>
  <si>
    <t>Class 1</t>
  </si>
  <si>
    <t>Mount-Lebanon</t>
  </si>
  <si>
    <t>Class 2</t>
  </si>
  <si>
    <t>Customers and nights</t>
  </si>
  <si>
    <t>Country</t>
  </si>
  <si>
    <t>Total number of clients</t>
  </si>
  <si>
    <t>Total number of nights</t>
  </si>
  <si>
    <t>Average nights per client</t>
  </si>
  <si>
    <t>Palestine</t>
  </si>
  <si>
    <t>Cameroon</t>
  </si>
  <si>
    <t>Côte d'Ivoire</t>
  </si>
  <si>
    <t>Dominica</t>
  </si>
  <si>
    <t>Al Salvador</t>
  </si>
  <si>
    <t>Asia</t>
  </si>
  <si>
    <t>Kirjisistan</t>
  </si>
  <si>
    <t>Belarusia</t>
  </si>
  <si>
    <t>Lituania</t>
  </si>
  <si>
    <t>Conducted survey for a period of one year on 110 establishments classified 5 stars, 4 stars A and B, 3 stars A and B and 2 stars A</t>
  </si>
  <si>
    <t>Antartica</t>
  </si>
  <si>
    <t>Tokelau</t>
  </si>
  <si>
    <t>Antigua and barbedos</t>
  </si>
  <si>
    <t>Total amount spent in the hotel sector in this survey was about USD 443,403,400 in 2013</t>
  </si>
  <si>
    <t>Table 10.4 - Visitors of Jeita by category</t>
  </si>
  <si>
    <t>Table 10.5 - Tourist sites tariffs</t>
  </si>
  <si>
    <t>Table 10.6 - Hotels room occupancy. Per cent</t>
  </si>
  <si>
    <t>Table 10.7 - Hotels bed occupancy. Per cent</t>
  </si>
  <si>
    <t>Table 10.8 - Furnished apartments room occupancy. Per cent</t>
  </si>
  <si>
    <t>Table 10.9 - Furnished apartments bed occupancy. Per cent</t>
  </si>
  <si>
    <t>Table 10.10 - Nights and length of stay in accommodations</t>
  </si>
  <si>
    <t>10. TOURISM</t>
  </si>
  <si>
    <t>Table 10.3 - Visitors' movement by geographic group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</si>
</sst>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</numFmts>
  <fonts count="60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2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2" fillId="0" borderId="0" applyNumberFormat="0">
      <alignment horizontal="right"/>
      <protection/>
    </xf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5" fillId="0" borderId="0" xfId="0" applyFont="1" applyFill="1" applyAlignment="1">
      <alignment vertical="center" readingOrder="1"/>
    </xf>
    <xf numFmtId="0" fontId="7" fillId="0" borderId="0" xfId="0" applyFont="1" applyFill="1" applyAlignment="1">
      <alignment vertical="center" readingOrder="1"/>
    </xf>
    <xf numFmtId="0" fontId="8" fillId="0" borderId="0" xfId="0" applyFont="1" applyFill="1" applyAlignment="1">
      <alignment vertical="center" readingOrder="1"/>
    </xf>
    <xf numFmtId="0" fontId="6" fillId="0" borderId="0" xfId="0" applyFont="1" applyFill="1" applyBorder="1" applyAlignment="1">
      <alignment horizontal="right" vertical="center" readingOrder="1"/>
    </xf>
    <xf numFmtId="0" fontId="6" fillId="0" borderId="0" xfId="0" applyFont="1" applyFill="1" applyAlignment="1">
      <alignment vertical="center" readingOrder="1"/>
    </xf>
    <xf numFmtId="172" fontId="5" fillId="0" borderId="0" xfId="0" applyNumberFormat="1" applyFont="1" applyFill="1" applyAlignment="1">
      <alignment vertical="center" readingOrder="1"/>
    </xf>
    <xf numFmtId="0" fontId="11" fillId="0" borderId="10" xfId="0" applyFont="1" applyFill="1" applyBorder="1" applyAlignment="1">
      <alignment horizontal="center" vertical="center" readingOrder="1"/>
    </xf>
    <xf numFmtId="3" fontId="12" fillId="0" borderId="10" xfId="0" applyNumberFormat="1" applyFont="1" applyFill="1" applyBorder="1" applyAlignment="1">
      <alignment horizontal="right" vertical="center" wrapText="1" readingOrder="1"/>
    </xf>
    <xf numFmtId="3" fontId="12" fillId="0" borderId="10" xfId="0" applyNumberFormat="1" applyFont="1" applyFill="1" applyBorder="1" applyAlignment="1">
      <alignment vertical="center" readingOrder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3" fontId="9" fillId="0" borderId="11" xfId="0" applyNumberFormat="1" applyFont="1" applyFill="1" applyBorder="1" applyAlignment="1">
      <alignment vertical="center" readingOrder="1"/>
    </xf>
    <xf numFmtId="3" fontId="12" fillId="0" borderId="11" xfId="0" applyNumberFormat="1" applyFont="1" applyFill="1" applyBorder="1" applyAlignment="1">
      <alignment vertical="center" readingOrder="1"/>
    </xf>
    <xf numFmtId="3" fontId="9" fillId="0" borderId="12" xfId="42" applyNumberFormat="1" applyFont="1" applyFill="1" applyBorder="1" applyAlignment="1">
      <alignment vertical="center"/>
    </xf>
    <xf numFmtId="3" fontId="12" fillId="0" borderId="12" xfId="0" applyNumberFormat="1" applyFont="1" applyFill="1" applyBorder="1" applyAlignment="1">
      <alignment vertical="center" readingOrder="1"/>
    </xf>
    <xf numFmtId="3" fontId="9" fillId="0" borderId="12" xfId="0" applyNumberFormat="1" applyFont="1" applyFill="1" applyBorder="1" applyAlignment="1">
      <alignment vertical="center" readingOrder="1"/>
    </xf>
    <xf numFmtId="3" fontId="9" fillId="0" borderId="13" xfId="0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vertical="center" readingOrder="1"/>
    </xf>
    <xf numFmtId="0" fontId="11" fillId="0" borderId="10" xfId="0" applyFont="1" applyFill="1" applyBorder="1" applyAlignment="1">
      <alignment vertical="center" wrapText="1"/>
    </xf>
    <xf numFmtId="3" fontId="12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vertical="center"/>
    </xf>
    <xf numFmtId="3" fontId="12" fillId="0" borderId="11" xfId="0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3" fontId="12" fillId="0" borderId="12" xfId="0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 readingOrder="1"/>
    </xf>
    <xf numFmtId="0" fontId="5" fillId="0" borderId="0" xfId="0" applyFont="1" applyFill="1" applyAlignment="1">
      <alignment/>
    </xf>
    <xf numFmtId="0" fontId="11" fillId="0" borderId="14" xfId="0" applyFont="1" applyFill="1" applyBorder="1" applyAlignment="1">
      <alignment horizontal="center" vertical="center" readingOrder="1"/>
    </xf>
    <xf numFmtId="0" fontId="9" fillId="0" borderId="12" xfId="0" applyFont="1" applyFill="1" applyBorder="1" applyAlignment="1">
      <alignment/>
    </xf>
    <xf numFmtId="0" fontId="6" fillId="0" borderId="11" xfId="0" applyFont="1" applyFill="1" applyBorder="1" applyAlignment="1">
      <alignment vertical="center" readingOrder="1"/>
    </xf>
    <xf numFmtId="0" fontId="6" fillId="0" borderId="12" xfId="0" applyFont="1" applyFill="1" applyBorder="1" applyAlignment="1">
      <alignment vertical="center" readingOrder="1"/>
    </xf>
    <xf numFmtId="0" fontId="6" fillId="0" borderId="12" xfId="0" applyFont="1" applyFill="1" applyBorder="1" applyAlignment="1">
      <alignment vertical="center" wrapText="1" readingOrder="1"/>
    </xf>
    <xf numFmtId="0" fontId="6" fillId="0" borderId="12" xfId="0" applyFont="1" applyFill="1" applyBorder="1" applyAlignment="1">
      <alignment horizontal="left" vertical="center" readingOrder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 wrapText="1"/>
    </xf>
    <xf numFmtId="3" fontId="5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12" xfId="0" applyFont="1" applyFill="1" applyBorder="1" applyAlignment="1">
      <alignment vertical="center"/>
    </xf>
    <xf numFmtId="191" fontId="12" fillId="0" borderId="10" xfId="42" applyNumberFormat="1" applyFont="1" applyFill="1" applyBorder="1" applyAlignment="1">
      <alignment vertical="center"/>
    </xf>
    <xf numFmtId="3" fontId="9" fillId="0" borderId="14" xfId="0" applyNumberFormat="1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 readingOrder="1"/>
    </xf>
    <xf numFmtId="3" fontId="12" fillId="33" borderId="10" xfId="0" applyNumberFormat="1" applyFont="1" applyFill="1" applyBorder="1" applyAlignment="1">
      <alignment horizontal="right" vertical="center" readingOrder="1"/>
    </xf>
    <xf numFmtId="3" fontId="12" fillId="33" borderId="10" xfId="0" applyNumberFormat="1" applyFont="1" applyFill="1" applyBorder="1" applyAlignment="1">
      <alignment vertical="center" readingOrder="1"/>
    </xf>
    <xf numFmtId="0" fontId="5" fillId="33" borderId="0" xfId="0" applyFont="1" applyFill="1" applyAlignment="1">
      <alignment vertical="center" readingOrder="1"/>
    </xf>
    <xf numFmtId="0" fontId="11" fillId="33" borderId="10" xfId="0" applyFont="1" applyFill="1" applyBorder="1" applyAlignment="1">
      <alignment horizontal="center" vertical="center"/>
    </xf>
    <xf numFmtId="3" fontId="12" fillId="33" borderId="10" xfId="0" applyNumberFormat="1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11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3" fontId="12" fillId="33" borderId="10" xfId="0" applyNumberFormat="1" applyFont="1" applyFill="1" applyBorder="1" applyAlignment="1">
      <alignment horizontal="right" vertical="center" wrapText="1" readingOrder="1"/>
    </xf>
    <xf numFmtId="0" fontId="6" fillId="0" borderId="13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vertical="center" readingOrder="1"/>
    </xf>
    <xf numFmtId="0" fontId="11" fillId="0" borderId="10" xfId="0" applyFont="1" applyFill="1" applyBorder="1" applyAlignment="1">
      <alignment horizontal="right" vertical="center" wrapText="1" readingOrder="1"/>
    </xf>
    <xf numFmtId="0" fontId="8" fillId="0" borderId="0" xfId="0" applyFont="1" applyFill="1" applyBorder="1" applyAlignment="1">
      <alignment vertical="center" readingOrder="1"/>
    </xf>
    <xf numFmtId="0" fontId="6" fillId="0" borderId="0" xfId="0" applyFont="1" applyFill="1" applyAlignment="1">
      <alignment horizontal="left" vertical="center" readingOrder="1"/>
    </xf>
    <xf numFmtId="0" fontId="7" fillId="0" borderId="0" xfId="0" applyFont="1" applyFill="1" applyAlignment="1">
      <alignment horizontal="left" vertical="center" readingOrder="1"/>
    </xf>
    <xf numFmtId="0" fontId="11" fillId="0" borderId="10" xfId="0" applyFont="1" applyFill="1" applyBorder="1" applyAlignment="1">
      <alignment horizontal="center" vertical="center" wrapText="1" readingOrder="1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6" fillId="0" borderId="16" xfId="0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191" fontId="9" fillId="0" borderId="16" xfId="42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horizontal="right" vertical="center" wrapText="1" readingOrder="1"/>
    </xf>
    <xf numFmtId="0" fontId="6" fillId="0" borderId="13" xfId="0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3" fontId="12" fillId="0" borderId="13" xfId="0" applyNumberFormat="1" applyFont="1" applyFill="1" applyBorder="1" applyAlignment="1">
      <alignment horizontal="right" vertical="center" wrapText="1" readingOrder="1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right" vertical="center" textRotation="90" readingOrder="1"/>
    </xf>
    <xf numFmtId="0" fontId="11" fillId="0" borderId="0" xfId="0" applyFont="1" applyFill="1" applyAlignment="1">
      <alignment vertical="center" readingOrder="1"/>
    </xf>
    <xf numFmtId="0" fontId="5" fillId="0" borderId="0" xfId="0" applyFont="1" applyFill="1" applyAlignment="1">
      <alignment horizontal="right" vertical="center" readingOrder="1"/>
    </xf>
    <xf numFmtId="0" fontId="6" fillId="0" borderId="14" xfId="0" applyFont="1" applyFill="1" applyBorder="1" applyAlignment="1">
      <alignment horizontal="right" vertical="center" textRotation="90" readingOrder="1"/>
    </xf>
    <xf numFmtId="0" fontId="11" fillId="0" borderId="14" xfId="0" applyFont="1" applyFill="1" applyBorder="1" applyAlignment="1">
      <alignment vertical="center" readingOrder="1"/>
    </xf>
    <xf numFmtId="0" fontId="6" fillId="0" borderId="10" xfId="0" applyFont="1" applyFill="1" applyBorder="1" applyAlignment="1">
      <alignment horizontal="right" vertical="center" textRotation="90" readingOrder="1"/>
    </xf>
    <xf numFmtId="0" fontId="11" fillId="0" borderId="10" xfId="0" applyFont="1" applyFill="1" applyBorder="1" applyAlignment="1">
      <alignment vertical="center" readingOrder="1"/>
    </xf>
    <xf numFmtId="0" fontId="6" fillId="0" borderId="16" xfId="58" applyNumberFormat="1" applyFont="1" applyFill="1" applyBorder="1" applyAlignment="1">
      <alignment horizontal="left" vertical="center" wrapText="1" readingOrder="1"/>
      <protection/>
    </xf>
    <xf numFmtId="37" fontId="9" fillId="0" borderId="16" xfId="42" applyNumberFormat="1" applyFont="1" applyFill="1" applyBorder="1" applyAlignment="1">
      <alignment vertical="center" readingOrder="1"/>
    </xf>
    <xf numFmtId="0" fontId="6" fillId="0" borderId="12" xfId="58" applyNumberFormat="1" applyFont="1" applyFill="1" applyBorder="1" applyAlignment="1">
      <alignment horizontal="left" vertical="center" wrapText="1" readingOrder="1"/>
      <protection/>
    </xf>
    <xf numFmtId="37" fontId="9" fillId="0" borderId="12" xfId="42" applyNumberFormat="1" applyFont="1" applyFill="1" applyBorder="1" applyAlignment="1">
      <alignment vertical="center" wrapText="1" readingOrder="1"/>
    </xf>
    <xf numFmtId="37" fontId="9" fillId="0" borderId="12" xfId="42" applyNumberFormat="1" applyFont="1" applyFill="1" applyBorder="1" applyAlignment="1">
      <alignment horizontal="right" vertical="center" readingOrder="1"/>
    </xf>
    <xf numFmtId="37" fontId="9" fillId="0" borderId="12" xfId="42" applyNumberFormat="1" applyFont="1" applyFill="1" applyBorder="1" applyAlignment="1">
      <alignment vertical="center" readingOrder="1"/>
    </xf>
    <xf numFmtId="0" fontId="6" fillId="0" borderId="12" xfId="58" applyFont="1" applyFill="1" applyBorder="1" applyAlignment="1">
      <alignment horizontal="left" vertical="center" readingOrder="1"/>
      <protection/>
    </xf>
    <xf numFmtId="0" fontId="6" fillId="0" borderId="13" xfId="58" applyFont="1" applyFill="1" applyBorder="1" applyAlignment="1">
      <alignment horizontal="left" vertical="center" readingOrder="1"/>
      <protection/>
    </xf>
    <xf numFmtId="37" fontId="9" fillId="0" borderId="13" xfId="42" applyNumberFormat="1" applyFont="1" applyFill="1" applyBorder="1" applyAlignment="1">
      <alignment vertical="center" readingOrder="1"/>
    </xf>
    <xf numFmtId="37" fontId="9" fillId="0" borderId="13" xfId="42" applyNumberFormat="1" applyFont="1" applyFill="1" applyBorder="1" applyAlignment="1">
      <alignment horizontal="right" vertical="center" readingOrder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horizontal="left" vertical="center" wrapText="1"/>
    </xf>
    <xf numFmtId="190" fontId="9" fillId="0" borderId="16" xfId="42" applyNumberFormat="1" applyFont="1" applyFill="1" applyBorder="1" applyAlignment="1">
      <alignment vertical="center"/>
    </xf>
    <xf numFmtId="190" fontId="12" fillId="0" borderId="16" xfId="42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horizontal="left" vertical="center" wrapText="1"/>
    </xf>
    <xf numFmtId="190" fontId="9" fillId="0" borderId="12" xfId="42" applyNumberFormat="1" applyFont="1" applyFill="1" applyBorder="1" applyAlignment="1">
      <alignment vertical="center"/>
    </xf>
    <xf numFmtId="190" fontId="12" fillId="0" borderId="12" xfId="42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horizontal="left" vertical="center" wrapText="1"/>
    </xf>
    <xf numFmtId="190" fontId="9" fillId="0" borderId="13" xfId="42" applyNumberFormat="1" applyFont="1" applyFill="1" applyBorder="1" applyAlignment="1">
      <alignment vertical="center"/>
    </xf>
    <xf numFmtId="190" fontId="12" fillId="0" borderId="13" xfId="42" applyNumberFormat="1" applyFont="1" applyFill="1" applyBorder="1" applyAlignment="1">
      <alignment vertical="center"/>
    </xf>
    <xf numFmtId="49" fontId="11" fillId="0" borderId="11" xfId="0" applyNumberFormat="1" applyFont="1" applyFill="1" applyBorder="1" applyAlignment="1">
      <alignment vertical="center" wrapText="1"/>
    </xf>
    <xf numFmtId="190" fontId="9" fillId="0" borderId="11" xfId="42" applyNumberFormat="1" applyFont="1" applyFill="1" applyBorder="1" applyAlignment="1">
      <alignment vertical="center"/>
    </xf>
    <xf numFmtId="190" fontId="12" fillId="0" borderId="11" xfId="42" applyNumberFormat="1" applyFont="1" applyFill="1" applyBorder="1" applyAlignment="1">
      <alignment vertical="center"/>
    </xf>
    <xf numFmtId="49" fontId="11" fillId="0" borderId="12" xfId="0" applyNumberFormat="1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left" vertical="center" wrapText="1"/>
    </xf>
    <xf numFmtId="49" fontId="11" fillId="0" borderId="16" xfId="0" applyNumberFormat="1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190" fontId="9" fillId="0" borderId="17" xfId="42" applyNumberFormat="1" applyFont="1" applyFill="1" applyBorder="1" applyAlignment="1">
      <alignment vertical="center"/>
    </xf>
    <xf numFmtId="190" fontId="12" fillId="0" borderId="17" xfId="42" applyNumberFormat="1" applyFont="1" applyFill="1" applyBorder="1" applyAlignment="1">
      <alignment vertical="center"/>
    </xf>
    <xf numFmtId="43" fontId="9" fillId="0" borderId="0" xfId="42" applyNumberFormat="1" applyFont="1" applyFill="1" applyAlignment="1">
      <alignment vertical="center"/>
    </xf>
    <xf numFmtId="43" fontId="12" fillId="0" borderId="0" xfId="42" applyNumberFormat="1" applyFont="1" applyFill="1" applyAlignment="1">
      <alignment vertical="center"/>
    </xf>
    <xf numFmtId="0" fontId="7" fillId="0" borderId="0" xfId="0" applyFont="1" applyFill="1" applyAlignment="1">
      <alignment vertical="center" wrapText="1" readingOrder="1"/>
    </xf>
    <xf numFmtId="0" fontId="8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readingOrder="1"/>
    </xf>
    <xf numFmtId="172" fontId="9" fillId="0" borderId="11" xfId="0" applyNumberFormat="1" applyFont="1" applyFill="1" applyBorder="1" applyAlignment="1">
      <alignment vertical="center"/>
    </xf>
    <xf numFmtId="172" fontId="9" fillId="0" borderId="12" xfId="0" applyNumberFormat="1" applyFont="1" applyFill="1" applyBorder="1" applyAlignment="1">
      <alignment vertical="center"/>
    </xf>
    <xf numFmtId="172" fontId="9" fillId="0" borderId="13" xfId="0" applyNumberFormat="1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0" fontId="12" fillId="0" borderId="10" xfId="42" applyNumberFormat="1" applyFont="1" applyFill="1" applyBorder="1" applyAlignment="1">
      <alignment horizontal="right" vertical="center"/>
    </xf>
    <xf numFmtId="0" fontId="55" fillId="0" borderId="14" xfId="0" applyFont="1" applyFill="1" applyBorder="1" applyAlignment="1">
      <alignment horizontal="center" vertical="center" readingOrder="1"/>
    </xf>
    <xf numFmtId="3" fontId="56" fillId="0" borderId="14" xfId="0" applyNumberFormat="1" applyFont="1" applyFill="1" applyBorder="1" applyAlignment="1">
      <alignment horizontal="right" vertical="center" wrapText="1" readingOrder="1"/>
    </xf>
    <xf numFmtId="0" fontId="57" fillId="0" borderId="0" xfId="0" applyFont="1" applyFill="1" applyAlignment="1">
      <alignment vertical="center" readingOrder="1"/>
    </xf>
    <xf numFmtId="3" fontId="56" fillId="0" borderId="14" xfId="0" applyNumberFormat="1" applyFont="1" applyFill="1" applyBorder="1" applyAlignment="1">
      <alignment vertical="center" readingOrder="1"/>
    </xf>
    <xf numFmtId="0" fontId="58" fillId="0" borderId="12" xfId="0" applyFont="1" applyFill="1" applyBorder="1" applyAlignment="1">
      <alignment vertical="center" wrapText="1" readingOrder="1"/>
    </xf>
    <xf numFmtId="3" fontId="59" fillId="0" borderId="12" xfId="0" applyNumberFormat="1" applyFont="1" applyFill="1" applyBorder="1" applyAlignment="1">
      <alignment vertical="center" readingOrder="1"/>
    </xf>
    <xf numFmtId="0" fontId="58" fillId="0" borderId="12" xfId="0" applyFont="1" applyFill="1" applyBorder="1" applyAlignment="1">
      <alignment vertical="center" readingOrder="1"/>
    </xf>
    <xf numFmtId="3" fontId="59" fillId="0" borderId="12" xfId="42" applyNumberFormat="1" applyFont="1" applyFill="1" applyBorder="1" applyAlignment="1">
      <alignment vertical="center"/>
    </xf>
    <xf numFmtId="3" fontId="59" fillId="0" borderId="12" xfId="0" applyNumberFormat="1" applyFont="1" applyFill="1" applyBorder="1" applyAlignment="1">
      <alignment vertical="center"/>
    </xf>
    <xf numFmtId="0" fontId="58" fillId="0" borderId="12" xfId="0" applyFont="1" applyFill="1" applyBorder="1" applyAlignment="1">
      <alignment horizontal="left" vertical="center" readingOrder="1"/>
    </xf>
    <xf numFmtId="0" fontId="58" fillId="0" borderId="12" xfId="0" applyFont="1" applyFill="1" applyBorder="1" applyAlignment="1">
      <alignment vertical="center"/>
    </xf>
    <xf numFmtId="0" fontId="55" fillId="0" borderId="10" xfId="0" applyFont="1" applyFill="1" applyBorder="1" applyAlignment="1">
      <alignment horizontal="center" vertical="center"/>
    </xf>
    <xf numFmtId="3" fontId="56" fillId="0" borderId="10" xfId="0" applyNumberFormat="1" applyFont="1" applyFill="1" applyBorder="1" applyAlignment="1">
      <alignment vertical="center"/>
    </xf>
    <xf numFmtId="0" fontId="57" fillId="0" borderId="0" xfId="0" applyFont="1" applyFill="1" applyAlignment="1">
      <alignment vertical="center"/>
    </xf>
    <xf numFmtId="0" fontId="58" fillId="0" borderId="12" xfId="0" applyFont="1" applyFill="1" applyBorder="1" applyAlignment="1">
      <alignment vertical="center" wrapText="1"/>
    </xf>
    <xf numFmtId="0" fontId="58" fillId="0" borderId="13" xfId="0" applyFont="1" applyFill="1" applyBorder="1" applyAlignment="1">
      <alignment vertical="center" wrapText="1"/>
    </xf>
    <xf numFmtId="3" fontId="59" fillId="0" borderId="13" xfId="0" applyNumberFormat="1" applyFont="1" applyFill="1" applyBorder="1" applyAlignment="1">
      <alignment vertical="center"/>
    </xf>
    <xf numFmtId="0" fontId="55" fillId="0" borderId="10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vertical="center"/>
    </xf>
    <xf numFmtId="0" fontId="55" fillId="0" borderId="14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vertical="center" wrapText="1"/>
    </xf>
    <xf numFmtId="3" fontId="59" fillId="0" borderId="11" xfId="0" applyNumberFormat="1" applyFont="1" applyFill="1" applyBorder="1" applyAlignment="1">
      <alignment vertical="center"/>
    </xf>
    <xf numFmtId="0" fontId="55" fillId="0" borderId="14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left" vertical="center" wrapText="1" readingOrder="1"/>
    </xf>
    <xf numFmtId="0" fontId="58" fillId="0" borderId="12" xfId="0" applyFont="1" applyFill="1" applyBorder="1" applyAlignment="1">
      <alignment horizontal="left" vertical="center" wrapText="1"/>
    </xf>
    <xf numFmtId="0" fontId="58" fillId="0" borderId="0" xfId="0" applyFont="1" applyFill="1" applyAlignment="1">
      <alignment vertical="center"/>
    </xf>
    <xf numFmtId="3" fontId="59" fillId="0" borderId="0" xfId="0" applyNumberFormat="1" applyFont="1" applyFill="1" applyAlignment="1">
      <alignment vertical="center"/>
    </xf>
    <xf numFmtId="3" fontId="54" fillId="0" borderId="0" xfId="0" applyNumberFormat="1" applyFont="1" applyFill="1" applyAlignment="1">
      <alignment vertical="center"/>
    </xf>
    <xf numFmtId="0" fontId="58" fillId="0" borderId="0" xfId="0" applyFont="1" applyFill="1" applyBorder="1" applyAlignment="1">
      <alignment vertical="center" wrapText="1"/>
    </xf>
    <xf numFmtId="3" fontId="59" fillId="0" borderId="0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 readingOrder="1"/>
    </xf>
    <xf numFmtId="3" fontId="9" fillId="0" borderId="11" xfId="42" applyNumberFormat="1" applyFont="1" applyFill="1" applyBorder="1" applyAlignment="1">
      <alignment vertical="center"/>
    </xf>
    <xf numFmtId="3" fontId="9" fillId="0" borderId="13" xfId="42" applyNumberFormat="1" applyFont="1" applyFill="1" applyBorder="1" applyAlignment="1">
      <alignment vertical="center"/>
    </xf>
    <xf numFmtId="0" fontId="10" fillId="0" borderId="18" xfId="0" applyFont="1" applyBorder="1" applyAlignment="1">
      <alignment horizontal="center" vertical="center" readingOrder="1"/>
    </xf>
    <xf numFmtId="0" fontId="10" fillId="0" borderId="0" xfId="0" applyFont="1" applyBorder="1" applyAlignment="1">
      <alignment horizontal="center" vertical="center" readingOrder="1"/>
    </xf>
    <xf numFmtId="0" fontId="10" fillId="0" borderId="19" xfId="0" applyFont="1" applyBorder="1" applyAlignment="1">
      <alignment horizontal="center" vertical="center" readingOrder="1"/>
    </xf>
    <xf numFmtId="0" fontId="8" fillId="0" borderId="10" xfId="0" applyFont="1" applyFill="1" applyBorder="1" applyAlignment="1">
      <alignment horizontal="center" vertical="center" readingOrder="1"/>
    </xf>
    <xf numFmtId="0" fontId="8" fillId="0" borderId="20" xfId="0" applyFont="1" applyFill="1" applyBorder="1" applyAlignment="1">
      <alignment horizontal="center" vertical="center" textRotation="90" readingOrder="1"/>
    </xf>
    <xf numFmtId="0" fontId="8" fillId="0" borderId="21" xfId="0" applyFont="1" applyFill="1" applyBorder="1" applyAlignment="1">
      <alignment horizontal="center" vertical="center" textRotation="90" readingOrder="1"/>
    </xf>
    <xf numFmtId="0" fontId="8" fillId="0" borderId="22" xfId="0" applyFont="1" applyFill="1" applyBorder="1" applyAlignment="1">
      <alignment horizontal="center" vertical="center" textRotation="90" readingOrder="1"/>
    </xf>
    <xf numFmtId="0" fontId="8" fillId="0" borderId="20" xfId="0" applyFont="1" applyFill="1" applyBorder="1" applyAlignment="1">
      <alignment horizontal="center" vertical="center" textRotation="90"/>
    </xf>
    <xf numFmtId="0" fontId="8" fillId="0" borderId="21" xfId="0" applyFont="1" applyFill="1" applyBorder="1" applyAlignment="1">
      <alignment horizontal="center" vertical="center" textRotation="90"/>
    </xf>
    <xf numFmtId="0" fontId="8" fillId="0" borderId="22" xfId="0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left" vertical="center" wrapText="1" readingOrder="1"/>
    </xf>
    <xf numFmtId="0" fontId="8" fillId="0" borderId="14" xfId="0" applyFont="1" applyFill="1" applyBorder="1" applyAlignment="1">
      <alignment horizontal="center" vertical="center" readingOrder="1"/>
    </xf>
    <xf numFmtId="0" fontId="8" fillId="0" borderId="23" xfId="0" applyFont="1" applyFill="1" applyBorder="1" applyAlignment="1">
      <alignment horizontal="center" vertical="center" textRotation="90" wrapText="1" readingOrder="1"/>
    </xf>
    <xf numFmtId="0" fontId="8" fillId="0" borderId="24" xfId="0" applyFont="1" applyFill="1" applyBorder="1" applyAlignment="1">
      <alignment horizontal="center" vertical="center" textRotation="90" wrapText="1" readingOrder="1"/>
    </xf>
    <xf numFmtId="0" fontId="8" fillId="0" borderId="25" xfId="0" applyFont="1" applyFill="1" applyBorder="1" applyAlignment="1">
      <alignment horizontal="center" vertical="center" textRotation="90" wrapText="1" readingOrder="1"/>
    </xf>
    <xf numFmtId="0" fontId="8" fillId="0" borderId="26" xfId="0" applyFont="1" applyFill="1" applyBorder="1" applyAlignment="1">
      <alignment horizontal="center" vertical="center" textRotation="90" wrapText="1" readingOrder="1"/>
    </xf>
    <xf numFmtId="0" fontId="8" fillId="0" borderId="1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textRotation="90" readingOrder="1"/>
    </xf>
    <xf numFmtId="0" fontId="5" fillId="0" borderId="21" xfId="0" applyFont="1" applyFill="1" applyBorder="1" applyAlignment="1">
      <alignment horizontal="center" vertical="center" textRotation="90" readingOrder="1"/>
    </xf>
    <xf numFmtId="0" fontId="5" fillId="0" borderId="22" xfId="0" applyFont="1" applyFill="1" applyBorder="1" applyAlignment="1">
      <alignment horizontal="center" vertical="center" textRotation="90" readingOrder="1"/>
    </xf>
    <xf numFmtId="0" fontId="57" fillId="0" borderId="0" xfId="0" applyFont="1" applyFill="1" applyAlignment="1">
      <alignment horizontal="left" vertical="center" wrapText="1"/>
    </xf>
    <xf numFmtId="3" fontId="9" fillId="0" borderId="13" xfId="0" applyNumberFormat="1" applyFont="1" applyFill="1" applyBorder="1" applyAlignment="1">
      <alignment vertical="center" readingOrder="1"/>
    </xf>
    <xf numFmtId="0" fontId="58" fillId="0" borderId="11" xfId="0" applyFont="1" applyFill="1" applyBorder="1" applyAlignment="1">
      <alignment vertical="center" readingOrder="1"/>
    </xf>
    <xf numFmtId="3" fontId="59" fillId="0" borderId="11" xfId="42" applyNumberFormat="1" applyFont="1" applyFill="1" applyBorder="1" applyAlignment="1">
      <alignment vertical="center"/>
    </xf>
    <xf numFmtId="0" fontId="58" fillId="0" borderId="13" xfId="0" applyFont="1" applyFill="1" applyBorder="1" applyAlignment="1">
      <alignment vertical="center" wrapText="1" readingOrder="1"/>
    </xf>
    <xf numFmtId="3" fontId="59" fillId="0" borderId="13" xfId="0" applyNumberFormat="1" applyFont="1" applyFill="1" applyBorder="1" applyAlignment="1">
      <alignment vertical="center" readingOrder="1"/>
    </xf>
    <xf numFmtId="197" fontId="7" fillId="0" borderId="0" xfId="0" applyNumberFormat="1" applyFont="1" applyFill="1" applyAlignment="1">
      <alignment vertical="center" readingOrder="1"/>
    </xf>
    <xf numFmtId="197" fontId="54" fillId="0" borderId="0" xfId="0" applyNumberFormat="1" applyFont="1" applyFill="1" applyAlignment="1">
      <alignment vertical="center"/>
    </xf>
    <xf numFmtId="197" fontId="12" fillId="0" borderId="10" xfId="0" applyNumberFormat="1" applyFont="1" applyFill="1" applyBorder="1" applyAlignment="1">
      <alignment horizontal="right" vertical="center"/>
    </xf>
    <xf numFmtId="197" fontId="56" fillId="0" borderId="14" xfId="0" applyNumberFormat="1" applyFont="1" applyFill="1" applyBorder="1" applyAlignment="1">
      <alignment horizontal="right" vertical="center" wrapText="1" readingOrder="1"/>
    </xf>
    <xf numFmtId="197" fontId="56" fillId="0" borderId="14" xfId="0" applyNumberFormat="1" applyFont="1" applyFill="1" applyBorder="1" applyAlignment="1">
      <alignment vertical="center" readingOrder="1"/>
    </xf>
    <xf numFmtId="197" fontId="59" fillId="0" borderId="11" xfId="0" applyNumberFormat="1" applyFont="1" applyFill="1" applyBorder="1" applyAlignment="1">
      <alignment vertical="center" readingOrder="1"/>
    </xf>
    <xf numFmtId="197" fontId="59" fillId="0" borderId="12" xfId="0" applyNumberFormat="1" applyFont="1" applyFill="1" applyBorder="1" applyAlignment="1">
      <alignment vertical="center" readingOrder="1"/>
    </xf>
    <xf numFmtId="197" fontId="59" fillId="0" borderId="13" xfId="0" applyNumberFormat="1" applyFont="1" applyFill="1" applyBorder="1" applyAlignment="1">
      <alignment vertical="center" readingOrder="1"/>
    </xf>
    <xf numFmtId="197" fontId="56" fillId="0" borderId="10" xfId="0" applyNumberFormat="1" applyFont="1" applyFill="1" applyBorder="1" applyAlignment="1">
      <alignment vertical="center"/>
    </xf>
    <xf numFmtId="197" fontId="59" fillId="0" borderId="10" xfId="0" applyNumberFormat="1" applyFont="1" applyFill="1" applyBorder="1" applyAlignment="1">
      <alignment vertical="center" readingOrder="1"/>
    </xf>
    <xf numFmtId="197" fontId="59" fillId="0" borderId="0" xfId="0" applyNumberFormat="1" applyFont="1" applyFill="1" applyBorder="1" applyAlignment="1">
      <alignment vertical="center" readingOrder="1"/>
    </xf>
    <xf numFmtId="197" fontId="5" fillId="0" borderId="0" xfId="0" applyNumberFormat="1" applyFont="1" applyFill="1" applyAlignment="1">
      <alignment vertical="center"/>
    </xf>
    <xf numFmtId="197" fontId="59" fillId="0" borderId="0" xfId="0" applyNumberFormat="1" applyFont="1" applyFill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_page_8_9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1"/>
  <sheetViews>
    <sheetView tabSelected="1" zoomScalePageLayoutView="0" workbookViewId="0" topLeftCell="A1">
      <selection activeCell="A1" sqref="A1:K1"/>
    </sheetView>
  </sheetViews>
  <sheetFormatPr defaultColWidth="9.140625" defaultRowHeight="12.75"/>
  <sheetData>
    <row r="1" spans="1:11" ht="25.5">
      <c r="A1" s="167" t="s">
        <v>315</v>
      </c>
      <c r="B1" s="168"/>
      <c r="C1" s="168"/>
      <c r="D1" s="168"/>
      <c r="E1" s="168"/>
      <c r="F1" s="168"/>
      <c r="G1" s="168"/>
      <c r="H1" s="168"/>
      <c r="I1" s="168"/>
      <c r="J1" s="168"/>
      <c r="K1" s="169"/>
    </row>
  </sheetData>
  <sheetProtection/>
  <mergeCells count="1">
    <mergeCell ref="A1:K1"/>
  </mergeCells>
  <printOptions horizontalCentered="1" vertic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248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3.57421875" style="10" customWidth="1"/>
    <col min="2" max="2" width="20.7109375" style="11" customWidth="1"/>
    <col min="3" max="4" width="20.7109375" style="132" customWidth="1"/>
    <col min="5" max="5" width="20.7109375" style="194" customWidth="1"/>
    <col min="6" max="16384" width="9.140625" style="132" customWidth="1"/>
  </cols>
  <sheetData>
    <row r="1" spans="1:5" ht="19.5" customHeight="1">
      <c r="A1" s="2" t="s">
        <v>314</v>
      </c>
      <c r="B1" s="2"/>
      <c r="C1" s="2"/>
      <c r="D1" s="2"/>
      <c r="E1" s="193"/>
    </row>
    <row r="2" spans="1:2" ht="15.75" thickBot="1">
      <c r="A2" s="4"/>
      <c r="B2" s="5"/>
    </row>
    <row r="3" spans="3:5" s="1" customFormat="1" ht="13.5" thickBot="1">
      <c r="C3" s="170">
        <v>2013</v>
      </c>
      <c r="D3" s="170"/>
      <c r="E3" s="170"/>
    </row>
    <row r="4" spans="1:5" ht="15.75" thickBot="1">
      <c r="A4" s="184" t="s">
        <v>289</v>
      </c>
      <c r="B4" s="7" t="s">
        <v>290</v>
      </c>
      <c r="C4" s="133" t="s">
        <v>291</v>
      </c>
      <c r="D4" s="133" t="s">
        <v>292</v>
      </c>
      <c r="E4" s="195" t="s">
        <v>293</v>
      </c>
    </row>
    <row r="5" spans="1:5" s="136" customFormat="1" ht="13.5" thickBot="1">
      <c r="A5" s="185"/>
      <c r="B5" s="134" t="s">
        <v>1</v>
      </c>
      <c r="C5" s="135">
        <f>C6+C30+C61+C92+C123+C176</f>
        <v>566758</v>
      </c>
      <c r="D5" s="135">
        <f>D6+D30+D61+D92+D123+D176</f>
        <v>2167035</v>
      </c>
      <c r="E5" s="196">
        <f>D5/C5</f>
        <v>3.8235631433521893</v>
      </c>
    </row>
    <row r="6" spans="1:5" s="136" customFormat="1" ht="13.5" thickBot="1">
      <c r="A6" s="185"/>
      <c r="B6" s="134" t="s">
        <v>3</v>
      </c>
      <c r="C6" s="137">
        <f>SUM(C7:C29)</f>
        <v>362008</v>
      </c>
      <c r="D6" s="137">
        <f>SUM(D7:D29)</f>
        <v>1603961</v>
      </c>
      <c r="E6" s="197">
        <f>D6/C6</f>
        <v>4.43073357494862</v>
      </c>
    </row>
    <row r="7" spans="1:5" s="136" customFormat="1" ht="12.75">
      <c r="A7" s="185"/>
      <c r="B7" s="189" t="s">
        <v>5</v>
      </c>
      <c r="C7" s="190">
        <v>90099</v>
      </c>
      <c r="D7" s="190">
        <v>503980</v>
      </c>
      <c r="E7" s="198">
        <f>D7/C7</f>
        <v>5.593624790508219</v>
      </c>
    </row>
    <row r="8" spans="1:5" s="136" customFormat="1" ht="12.75">
      <c r="A8" s="185"/>
      <c r="B8" s="140" t="s">
        <v>4</v>
      </c>
      <c r="C8" s="139">
        <v>88066</v>
      </c>
      <c r="D8" s="139">
        <v>465327</v>
      </c>
      <c r="E8" s="199">
        <f>D8/C8</f>
        <v>5.283843935230395</v>
      </c>
    </row>
    <row r="9" spans="1:5" s="136" customFormat="1" ht="12.75">
      <c r="A9" s="185"/>
      <c r="B9" s="138" t="s">
        <v>12</v>
      </c>
      <c r="C9" s="139">
        <v>11</v>
      </c>
      <c r="D9" s="139">
        <v>56</v>
      </c>
      <c r="E9" s="199">
        <f>D9/C9</f>
        <v>5.090909090909091</v>
      </c>
    </row>
    <row r="10" spans="1:5" s="136" customFormat="1" ht="12.75">
      <c r="A10" s="185"/>
      <c r="B10" s="140" t="s">
        <v>18</v>
      </c>
      <c r="C10" s="139">
        <v>1069</v>
      </c>
      <c r="D10" s="139">
        <v>4754</v>
      </c>
      <c r="E10" s="199">
        <f>D10/C10</f>
        <v>4.4471468662301215</v>
      </c>
    </row>
    <row r="11" spans="1:5" s="136" customFormat="1" ht="12.75">
      <c r="A11" s="185"/>
      <c r="B11" s="140" t="s">
        <v>11</v>
      </c>
      <c r="C11" s="141">
        <v>5</v>
      </c>
      <c r="D11" s="141">
        <v>21</v>
      </c>
      <c r="E11" s="199">
        <f>D11/C11</f>
        <v>4.2</v>
      </c>
    </row>
    <row r="12" spans="1:5" s="136" customFormat="1" ht="12.75">
      <c r="A12" s="185"/>
      <c r="B12" s="140" t="s">
        <v>7</v>
      </c>
      <c r="C12" s="141">
        <v>53513</v>
      </c>
      <c r="D12" s="141">
        <v>222095</v>
      </c>
      <c r="E12" s="199">
        <f>D12/C12</f>
        <v>4.150299927120513</v>
      </c>
    </row>
    <row r="13" spans="1:5" s="136" customFormat="1" ht="12.75">
      <c r="A13" s="185"/>
      <c r="B13" s="138" t="s">
        <v>23</v>
      </c>
      <c r="C13" s="139">
        <v>2456</v>
      </c>
      <c r="D13" s="139">
        <v>9645</v>
      </c>
      <c r="E13" s="199">
        <f>D13/C13</f>
        <v>3.9271172638436482</v>
      </c>
    </row>
    <row r="14" spans="1:5" s="136" customFormat="1" ht="12.75">
      <c r="A14" s="185"/>
      <c r="B14" s="138" t="s">
        <v>17</v>
      </c>
      <c r="C14" s="139">
        <v>1273</v>
      </c>
      <c r="D14" s="139">
        <v>4978</v>
      </c>
      <c r="E14" s="199">
        <f>D14/C14</f>
        <v>3.91044776119403</v>
      </c>
    </row>
    <row r="15" spans="1:5" s="136" customFormat="1" ht="12.75">
      <c r="A15" s="185"/>
      <c r="B15" s="138" t="s">
        <v>13</v>
      </c>
      <c r="C15" s="139">
        <v>19</v>
      </c>
      <c r="D15" s="139">
        <v>71</v>
      </c>
      <c r="E15" s="199">
        <f>D15/C15</f>
        <v>3.736842105263158</v>
      </c>
    </row>
    <row r="16" spans="1:5" s="136" customFormat="1" ht="12.75">
      <c r="A16" s="185"/>
      <c r="B16" s="138" t="s">
        <v>9</v>
      </c>
      <c r="C16" s="141">
        <v>21735</v>
      </c>
      <c r="D16" s="141">
        <v>78215</v>
      </c>
      <c r="E16" s="199">
        <f>D16/C16</f>
        <v>3.598573729008512</v>
      </c>
    </row>
    <row r="17" spans="1:5" s="136" customFormat="1" ht="12.75">
      <c r="A17" s="185"/>
      <c r="B17" s="143" t="s">
        <v>20</v>
      </c>
      <c r="C17" s="141">
        <v>1835</v>
      </c>
      <c r="D17" s="141">
        <v>6595</v>
      </c>
      <c r="E17" s="199">
        <f>D17/C17</f>
        <v>3.5940054495912808</v>
      </c>
    </row>
    <row r="18" spans="1:5" s="136" customFormat="1" ht="12.75">
      <c r="A18" s="185"/>
      <c r="B18" s="140" t="s">
        <v>10</v>
      </c>
      <c r="C18" s="141">
        <v>2409</v>
      </c>
      <c r="D18" s="141">
        <v>7855</v>
      </c>
      <c r="E18" s="199">
        <f>D18/C18</f>
        <v>3.260689082606891</v>
      </c>
    </row>
    <row r="19" spans="1:5" s="136" customFormat="1" ht="12.75">
      <c r="A19" s="185"/>
      <c r="B19" s="140" t="s">
        <v>8</v>
      </c>
      <c r="C19" s="141">
        <v>40693</v>
      </c>
      <c r="D19" s="141">
        <v>128825</v>
      </c>
      <c r="E19" s="199">
        <f>D19/C19</f>
        <v>3.165777897918561</v>
      </c>
    </row>
    <row r="20" spans="1:5" s="136" customFormat="1" ht="12.75">
      <c r="A20" s="185"/>
      <c r="B20" s="140" t="s">
        <v>15</v>
      </c>
      <c r="C20" s="139">
        <v>3291</v>
      </c>
      <c r="D20" s="139">
        <v>10407</v>
      </c>
      <c r="E20" s="199">
        <f>D20/C20</f>
        <v>3.162260711030082</v>
      </c>
    </row>
    <row r="21" spans="1:5" s="136" customFormat="1" ht="12.75">
      <c r="A21" s="185"/>
      <c r="B21" s="138" t="s">
        <v>21</v>
      </c>
      <c r="C21" s="141">
        <v>2423</v>
      </c>
      <c r="D21" s="141">
        <v>7655</v>
      </c>
      <c r="E21" s="199">
        <f>D21/C21</f>
        <v>3.159306644655386</v>
      </c>
    </row>
    <row r="22" spans="1:5" s="136" customFormat="1" ht="12.75">
      <c r="A22" s="185"/>
      <c r="B22" s="138" t="s">
        <v>24</v>
      </c>
      <c r="C22" s="142">
        <v>2940</v>
      </c>
      <c r="D22" s="142">
        <v>8962</v>
      </c>
      <c r="E22" s="199">
        <f>D22/C22</f>
        <v>3.0482993197278914</v>
      </c>
    </row>
    <row r="23" spans="1:5" s="136" customFormat="1" ht="12.75">
      <c r="A23" s="185"/>
      <c r="B23" s="140" t="s">
        <v>6</v>
      </c>
      <c r="C23" s="141">
        <v>26588</v>
      </c>
      <c r="D23" s="141">
        <v>78430</v>
      </c>
      <c r="E23" s="199">
        <f>D23/C23</f>
        <v>2.949826989619377</v>
      </c>
    </row>
    <row r="24" spans="1:5" s="136" customFormat="1" ht="12.75">
      <c r="A24" s="185"/>
      <c r="B24" s="138" t="s">
        <v>19</v>
      </c>
      <c r="C24" s="141">
        <f>4154+378+294</f>
        <v>4826</v>
      </c>
      <c r="D24" s="141">
        <f>12341+1092+713</f>
        <v>14146</v>
      </c>
      <c r="E24" s="199">
        <f>D24/C24</f>
        <v>2.9312059676750932</v>
      </c>
    </row>
    <row r="25" spans="1:5" s="136" customFormat="1" ht="12.75">
      <c r="A25" s="185"/>
      <c r="B25" s="140" t="s">
        <v>16</v>
      </c>
      <c r="C25" s="139">
        <v>15708</v>
      </c>
      <c r="D25" s="139">
        <v>43751</v>
      </c>
      <c r="E25" s="199">
        <f>D25/C25</f>
        <v>2.7852686529157116</v>
      </c>
    </row>
    <row r="26" spans="1:5" s="136" customFormat="1" ht="12.75">
      <c r="A26" s="185"/>
      <c r="B26" s="140" t="s">
        <v>14</v>
      </c>
      <c r="C26" s="139">
        <v>1419</v>
      </c>
      <c r="D26" s="139">
        <v>3907</v>
      </c>
      <c r="E26" s="199">
        <f>D26/C26</f>
        <v>2.7533474277660326</v>
      </c>
    </row>
    <row r="27" spans="1:5" s="136" customFormat="1" ht="12.75">
      <c r="A27" s="185"/>
      <c r="B27" s="144" t="s">
        <v>39</v>
      </c>
      <c r="C27" s="142">
        <v>46</v>
      </c>
      <c r="D27" s="142">
        <v>125</v>
      </c>
      <c r="E27" s="199">
        <f>D27/C27</f>
        <v>2.717391304347826</v>
      </c>
    </row>
    <row r="28" spans="1:5" s="136" customFormat="1" ht="12.75">
      <c r="A28" s="185"/>
      <c r="B28" s="140" t="s">
        <v>294</v>
      </c>
      <c r="C28" s="142">
        <v>1489</v>
      </c>
      <c r="D28" s="142">
        <v>3953</v>
      </c>
      <c r="E28" s="199">
        <f>D28/C28</f>
        <v>2.654801880456682</v>
      </c>
    </row>
    <row r="29" spans="1:5" s="136" customFormat="1" ht="13.5" thickBot="1">
      <c r="A29" s="185"/>
      <c r="B29" s="191" t="s">
        <v>22</v>
      </c>
      <c r="C29" s="192">
        <v>95</v>
      </c>
      <c r="D29" s="192">
        <v>208</v>
      </c>
      <c r="E29" s="200">
        <f>D29/C29</f>
        <v>2.1894736842105265</v>
      </c>
    </row>
    <row r="30" spans="1:5" s="147" customFormat="1" ht="13.5" thickBot="1">
      <c r="A30" s="185"/>
      <c r="B30" s="145" t="s">
        <v>29</v>
      </c>
      <c r="C30" s="146">
        <f>C31+C37+C44</f>
        <v>5287</v>
      </c>
      <c r="D30" s="146">
        <f>D31+D37+D44</f>
        <v>16142</v>
      </c>
      <c r="E30" s="201">
        <f>D30/C30</f>
        <v>3.053149233970115</v>
      </c>
    </row>
    <row r="31" spans="1:5" s="147" customFormat="1" ht="13.5" thickBot="1">
      <c r="A31" s="185"/>
      <c r="B31" s="145" t="s">
        <v>29</v>
      </c>
      <c r="C31" s="146">
        <f>SUM(C32:C36)</f>
        <v>404</v>
      </c>
      <c r="D31" s="146">
        <f>SUM(D32:D36)</f>
        <v>1705</v>
      </c>
      <c r="E31" s="201">
        <f>D31/C31</f>
        <v>4.22029702970297</v>
      </c>
    </row>
    <row r="32" spans="1:5" s="147" customFormat="1" ht="12.75">
      <c r="A32" s="185"/>
      <c r="B32" s="148" t="s">
        <v>36</v>
      </c>
      <c r="C32" s="142">
        <v>32</v>
      </c>
      <c r="D32" s="142">
        <v>237</v>
      </c>
      <c r="E32" s="199">
        <f>D32/C32</f>
        <v>7.40625</v>
      </c>
    </row>
    <row r="33" spans="1:5" s="147" customFormat="1" ht="12.75">
      <c r="A33" s="185"/>
      <c r="B33" s="148" t="s">
        <v>33</v>
      </c>
      <c r="C33" s="142">
        <v>10</v>
      </c>
      <c r="D33" s="142">
        <v>72</v>
      </c>
      <c r="E33" s="199">
        <f>D33/C33</f>
        <v>7.2</v>
      </c>
    </row>
    <row r="34" spans="1:5" s="147" customFormat="1" ht="12.75">
      <c r="A34" s="185"/>
      <c r="B34" s="148" t="s">
        <v>31</v>
      </c>
      <c r="C34" s="142">
        <v>138</v>
      </c>
      <c r="D34" s="142">
        <v>665</v>
      </c>
      <c r="E34" s="199">
        <f>D34/C34</f>
        <v>4.818840579710145</v>
      </c>
    </row>
    <row r="35" spans="1:5" s="147" customFormat="1" ht="12.75">
      <c r="A35" s="185"/>
      <c r="B35" s="148" t="s">
        <v>34</v>
      </c>
      <c r="C35" s="142">
        <v>85</v>
      </c>
      <c r="D35" s="142">
        <v>389</v>
      </c>
      <c r="E35" s="199">
        <f>D35/C35</f>
        <v>4.576470588235294</v>
      </c>
    </row>
    <row r="36" spans="1:5" s="147" customFormat="1" ht="13.5" thickBot="1">
      <c r="A36" s="185"/>
      <c r="B36" s="149" t="s">
        <v>295</v>
      </c>
      <c r="C36" s="150">
        <v>139</v>
      </c>
      <c r="D36" s="150">
        <v>342</v>
      </c>
      <c r="E36" s="200">
        <f>D36/C36</f>
        <v>2.460431654676259</v>
      </c>
    </row>
    <row r="37" spans="1:5" s="147" customFormat="1" ht="13.5" thickBot="1">
      <c r="A37" s="185"/>
      <c r="B37" s="151" t="s">
        <v>37</v>
      </c>
      <c r="C37" s="146">
        <f>SUM(C38:C43)</f>
        <v>468</v>
      </c>
      <c r="D37" s="146">
        <f>SUM(D38:D43)</f>
        <v>1483</v>
      </c>
      <c r="E37" s="201">
        <f>D37/C37</f>
        <v>3.1688034188034186</v>
      </c>
    </row>
    <row r="38" spans="1:5" s="147" customFormat="1" ht="12.75">
      <c r="A38" s="185"/>
      <c r="B38" s="144" t="s">
        <v>49</v>
      </c>
      <c r="C38" s="142">
        <v>11</v>
      </c>
      <c r="D38" s="142">
        <v>94</v>
      </c>
      <c r="E38" s="199">
        <f>D38/C38</f>
        <v>8.545454545454545</v>
      </c>
    </row>
    <row r="39" spans="1:5" s="147" customFormat="1" ht="12.75">
      <c r="A39" s="185"/>
      <c r="B39" s="144" t="s">
        <v>48</v>
      </c>
      <c r="C39" s="142">
        <v>86</v>
      </c>
      <c r="D39" s="142">
        <v>308</v>
      </c>
      <c r="E39" s="199">
        <f>D39/C39</f>
        <v>3.5813953488372094</v>
      </c>
    </row>
    <row r="40" spans="1:5" s="147" customFormat="1" ht="12.75">
      <c r="A40" s="185"/>
      <c r="B40" s="144" t="s">
        <v>47</v>
      </c>
      <c r="C40" s="142">
        <v>96</v>
      </c>
      <c r="D40" s="142">
        <v>330</v>
      </c>
      <c r="E40" s="199">
        <f>D40/C40</f>
        <v>3.4375</v>
      </c>
    </row>
    <row r="41" spans="1:5" s="147" customFormat="1" ht="12.75">
      <c r="A41" s="185"/>
      <c r="B41" s="144" t="s">
        <v>46</v>
      </c>
      <c r="C41" s="142">
        <v>3</v>
      </c>
      <c r="D41" s="142">
        <v>9</v>
      </c>
      <c r="E41" s="199">
        <f>D41/C41</f>
        <v>3</v>
      </c>
    </row>
    <row r="42" spans="1:5" s="147" customFormat="1" ht="12.75">
      <c r="A42" s="185"/>
      <c r="B42" s="144" t="s">
        <v>40</v>
      </c>
      <c r="C42" s="142">
        <v>113</v>
      </c>
      <c r="D42" s="142">
        <v>317</v>
      </c>
      <c r="E42" s="199">
        <f>D42/C42</f>
        <v>2.8053097345132745</v>
      </c>
    </row>
    <row r="43" spans="1:5" s="147" customFormat="1" ht="13.5" thickBot="1">
      <c r="A43" s="185"/>
      <c r="B43" s="152" t="s">
        <v>41</v>
      </c>
      <c r="C43" s="150">
        <v>159</v>
      </c>
      <c r="D43" s="150">
        <v>425</v>
      </c>
      <c r="E43" s="200">
        <f>D43/C43</f>
        <v>2.6729559748427674</v>
      </c>
    </row>
    <row r="44" spans="1:5" s="147" customFormat="1" ht="13.5" thickBot="1">
      <c r="A44" s="185"/>
      <c r="B44" s="151" t="s">
        <v>50</v>
      </c>
      <c r="C44" s="146">
        <f>SUM(C45:C60)</f>
        <v>4415</v>
      </c>
      <c r="D44" s="146">
        <f>SUM(D45:D60)</f>
        <v>12954</v>
      </c>
      <c r="E44" s="201">
        <f>D44/C44</f>
        <v>2.9340883352208382</v>
      </c>
    </row>
    <row r="45" spans="1:5" s="147" customFormat="1" ht="12.75">
      <c r="A45" s="185"/>
      <c r="B45" s="144" t="s">
        <v>57</v>
      </c>
      <c r="C45" s="142">
        <v>10</v>
      </c>
      <c r="D45" s="142">
        <v>73</v>
      </c>
      <c r="E45" s="199">
        <f>D45/C45</f>
        <v>7.3</v>
      </c>
    </row>
    <row r="46" spans="1:5" s="147" customFormat="1" ht="12.75">
      <c r="A46" s="185"/>
      <c r="B46" s="144" t="s">
        <v>296</v>
      </c>
      <c r="C46" s="142">
        <v>22</v>
      </c>
      <c r="D46" s="142">
        <v>156</v>
      </c>
      <c r="E46" s="199">
        <f>D46/C46</f>
        <v>7.090909090909091</v>
      </c>
    </row>
    <row r="47" spans="1:5" s="147" customFormat="1" ht="12.75">
      <c r="A47" s="185"/>
      <c r="B47" s="144" t="s">
        <v>62</v>
      </c>
      <c r="C47" s="142">
        <v>17</v>
      </c>
      <c r="D47" s="142">
        <v>111</v>
      </c>
      <c r="E47" s="199">
        <f>D47/C47</f>
        <v>6.529411764705882</v>
      </c>
    </row>
    <row r="48" spans="1:5" s="147" customFormat="1" ht="12.75">
      <c r="A48" s="185"/>
      <c r="B48" s="144" t="s">
        <v>56</v>
      </c>
      <c r="C48" s="142">
        <v>21</v>
      </c>
      <c r="D48" s="142">
        <v>105</v>
      </c>
      <c r="E48" s="199">
        <f>D48/C48</f>
        <v>5</v>
      </c>
    </row>
    <row r="49" spans="1:5" s="147" customFormat="1" ht="12.75">
      <c r="A49" s="185"/>
      <c r="B49" s="144" t="s">
        <v>65</v>
      </c>
      <c r="C49" s="142">
        <v>28</v>
      </c>
      <c r="D49" s="142">
        <v>126</v>
      </c>
      <c r="E49" s="199">
        <f>D49/C49</f>
        <v>4.5</v>
      </c>
    </row>
    <row r="50" spans="1:5" s="147" customFormat="1" ht="12.75">
      <c r="A50" s="185"/>
      <c r="B50" s="144" t="s">
        <v>60</v>
      </c>
      <c r="C50" s="142">
        <v>27</v>
      </c>
      <c r="D50" s="142">
        <v>119</v>
      </c>
      <c r="E50" s="199">
        <f>D50/C50</f>
        <v>4.407407407407407</v>
      </c>
    </row>
    <row r="51" spans="1:5" s="147" customFormat="1" ht="12.75">
      <c r="A51" s="185"/>
      <c r="B51" s="144" t="s">
        <v>58</v>
      </c>
      <c r="C51" s="142">
        <v>20</v>
      </c>
      <c r="D51" s="142">
        <v>84</v>
      </c>
      <c r="E51" s="199">
        <f>D51/C51</f>
        <v>4.2</v>
      </c>
    </row>
    <row r="52" spans="1:5" s="147" customFormat="1" ht="12.75">
      <c r="A52" s="185"/>
      <c r="B52" s="144" t="s">
        <v>53</v>
      </c>
      <c r="C52" s="142">
        <v>20</v>
      </c>
      <c r="D52" s="142">
        <v>78</v>
      </c>
      <c r="E52" s="199">
        <f>D52/C52</f>
        <v>3.9</v>
      </c>
    </row>
    <row r="53" spans="1:5" s="147" customFormat="1" ht="12.75">
      <c r="A53" s="185"/>
      <c r="B53" s="144" t="s">
        <v>69</v>
      </c>
      <c r="C53" s="142">
        <v>193</v>
      </c>
      <c r="D53" s="142">
        <v>679</v>
      </c>
      <c r="E53" s="199">
        <f>D53/C53</f>
        <v>3.518134715025907</v>
      </c>
    </row>
    <row r="54" spans="1:5" s="147" customFormat="1" ht="12.75">
      <c r="A54" s="185"/>
      <c r="B54" s="144" t="s">
        <v>51</v>
      </c>
      <c r="C54" s="142">
        <v>19</v>
      </c>
      <c r="D54" s="142">
        <v>64</v>
      </c>
      <c r="E54" s="199">
        <f>D54/C54</f>
        <v>3.3684210526315788</v>
      </c>
    </row>
    <row r="55" spans="1:5" s="147" customFormat="1" ht="12.75">
      <c r="A55" s="185"/>
      <c r="B55" s="144" t="s">
        <v>55</v>
      </c>
      <c r="C55" s="142">
        <v>142</v>
      </c>
      <c r="D55" s="142">
        <v>468</v>
      </c>
      <c r="E55" s="199">
        <f>D55/C55</f>
        <v>3.295774647887324</v>
      </c>
    </row>
    <row r="56" spans="1:5" s="147" customFormat="1" ht="12.75">
      <c r="A56" s="185"/>
      <c r="B56" s="144" t="s">
        <v>61</v>
      </c>
      <c r="C56" s="142">
        <v>600</v>
      </c>
      <c r="D56" s="142">
        <v>1944</v>
      </c>
      <c r="E56" s="199">
        <f>D56/C56</f>
        <v>3.24</v>
      </c>
    </row>
    <row r="57" spans="1:5" s="147" customFormat="1" ht="12.75">
      <c r="A57" s="185"/>
      <c r="B57" s="144" t="s">
        <v>68</v>
      </c>
      <c r="C57" s="142">
        <v>438</v>
      </c>
      <c r="D57" s="142">
        <v>1382</v>
      </c>
      <c r="E57" s="199">
        <f>D57/C57</f>
        <v>3.1552511415525113</v>
      </c>
    </row>
    <row r="58" spans="1:5" s="147" customFormat="1" ht="12.75">
      <c r="A58" s="185"/>
      <c r="B58" s="144" t="s">
        <v>70</v>
      </c>
      <c r="C58" s="142">
        <v>85</v>
      </c>
      <c r="D58" s="142">
        <v>262</v>
      </c>
      <c r="E58" s="199">
        <f>D58/C58</f>
        <v>3.0823529411764707</v>
      </c>
    </row>
    <row r="59" spans="1:5" s="147" customFormat="1" ht="12.75">
      <c r="A59" s="185"/>
      <c r="B59" s="144" t="s">
        <v>66</v>
      </c>
      <c r="C59" s="142">
        <v>82</v>
      </c>
      <c r="D59" s="142">
        <v>239</v>
      </c>
      <c r="E59" s="199">
        <f>D59/C59</f>
        <v>2.9146341463414633</v>
      </c>
    </row>
    <row r="60" spans="1:5" s="147" customFormat="1" ht="13.5" thickBot="1">
      <c r="A60" s="185"/>
      <c r="B60" s="149" t="s">
        <v>50</v>
      </c>
      <c r="C60" s="150">
        <f>1922+769</f>
        <v>2691</v>
      </c>
      <c r="D60" s="150">
        <f>4730+2334</f>
        <v>7064</v>
      </c>
      <c r="E60" s="200">
        <f>D60/C60</f>
        <v>2.6250464511334077</v>
      </c>
    </row>
    <row r="61" spans="1:5" s="147" customFormat="1" ht="13.5" thickBot="1">
      <c r="A61" s="185"/>
      <c r="B61" s="153" t="s">
        <v>72</v>
      </c>
      <c r="C61" s="146">
        <f>C62+C69+C74+C78</f>
        <v>39954</v>
      </c>
      <c r="D61" s="146">
        <f>D62+D69+D74+D78</f>
        <v>113288</v>
      </c>
      <c r="E61" s="201">
        <f>D61/C61</f>
        <v>2.8354607798968816</v>
      </c>
    </row>
    <row r="62" spans="1:5" s="147" customFormat="1" ht="13.5" thickBot="1">
      <c r="A62" s="185"/>
      <c r="B62" s="151" t="s">
        <v>73</v>
      </c>
      <c r="C62" s="146">
        <f>SUM(C63:C68)</f>
        <v>105</v>
      </c>
      <c r="D62" s="146">
        <f>SUM(D63:D68)</f>
        <v>772</v>
      </c>
      <c r="E62" s="202">
        <f>D62/C62</f>
        <v>7.352380952380952</v>
      </c>
    </row>
    <row r="63" spans="1:5" s="147" customFormat="1" ht="12.75">
      <c r="A63" s="185"/>
      <c r="B63" s="148" t="s">
        <v>297</v>
      </c>
      <c r="C63" s="142">
        <v>53</v>
      </c>
      <c r="D63" s="142">
        <v>472</v>
      </c>
      <c r="E63" s="199">
        <f>D63/C63</f>
        <v>8.90566037735849</v>
      </c>
    </row>
    <row r="64" spans="1:5" s="147" customFormat="1" ht="12.75">
      <c r="A64" s="185"/>
      <c r="B64" s="148" t="s">
        <v>75</v>
      </c>
      <c r="C64" s="142">
        <v>1</v>
      </c>
      <c r="D64" s="142">
        <v>8</v>
      </c>
      <c r="E64" s="199">
        <f>D64/C64</f>
        <v>8</v>
      </c>
    </row>
    <row r="65" spans="1:5" s="147" customFormat="1" ht="12.75">
      <c r="A65" s="185"/>
      <c r="B65" s="148" t="s">
        <v>83</v>
      </c>
      <c r="C65" s="142">
        <v>3</v>
      </c>
      <c r="D65" s="142">
        <v>20</v>
      </c>
      <c r="E65" s="199">
        <f>D65/C65</f>
        <v>6.666666666666667</v>
      </c>
    </row>
    <row r="66" spans="1:5" s="147" customFormat="1" ht="12.75">
      <c r="A66" s="185"/>
      <c r="B66" s="148" t="s">
        <v>81</v>
      </c>
      <c r="C66" s="142">
        <v>5</v>
      </c>
      <c r="D66" s="142">
        <v>33</v>
      </c>
      <c r="E66" s="199">
        <f>D66/C66</f>
        <v>6.6</v>
      </c>
    </row>
    <row r="67" spans="1:5" s="147" customFormat="1" ht="12.75">
      <c r="A67" s="185"/>
      <c r="B67" s="148" t="s">
        <v>77</v>
      </c>
      <c r="C67" s="142">
        <v>34</v>
      </c>
      <c r="D67" s="142">
        <v>222</v>
      </c>
      <c r="E67" s="199">
        <f>D67/C67</f>
        <v>6.529411764705882</v>
      </c>
    </row>
    <row r="68" spans="1:5" s="147" customFormat="1" ht="13.5" thickBot="1">
      <c r="A68" s="185"/>
      <c r="B68" s="149" t="s">
        <v>80</v>
      </c>
      <c r="C68" s="150">
        <v>9</v>
      </c>
      <c r="D68" s="150">
        <v>17</v>
      </c>
      <c r="E68" s="200">
        <f>D68/C68</f>
        <v>1.8888888888888888</v>
      </c>
    </row>
    <row r="69" spans="1:5" s="147" customFormat="1" ht="13.5" thickBot="1">
      <c r="A69" s="185"/>
      <c r="B69" s="151" t="s">
        <v>86</v>
      </c>
      <c r="C69" s="146">
        <f>SUM(C70:C73)</f>
        <v>289</v>
      </c>
      <c r="D69" s="146">
        <f>SUM(D70:D73)</f>
        <v>1044</v>
      </c>
      <c r="E69" s="201">
        <f>SUM(E70:E73)</f>
        <v>14.991208791208791</v>
      </c>
    </row>
    <row r="70" spans="1:5" s="147" customFormat="1" ht="12.75">
      <c r="A70" s="185"/>
      <c r="B70" s="148" t="s">
        <v>87</v>
      </c>
      <c r="C70" s="142">
        <v>100</v>
      </c>
      <c r="D70" s="142">
        <v>420</v>
      </c>
      <c r="E70" s="199">
        <f>D70/C70</f>
        <v>4.2</v>
      </c>
    </row>
    <row r="71" spans="1:5" s="147" customFormat="1" ht="12.75">
      <c r="A71" s="185"/>
      <c r="B71" s="148" t="s">
        <v>90</v>
      </c>
      <c r="C71" s="142">
        <v>1</v>
      </c>
      <c r="D71" s="142">
        <v>4</v>
      </c>
      <c r="E71" s="199">
        <f>D71/C71</f>
        <v>4</v>
      </c>
    </row>
    <row r="72" spans="1:5" s="147" customFormat="1" ht="12.75">
      <c r="A72" s="185"/>
      <c r="B72" s="148" t="s">
        <v>298</v>
      </c>
      <c r="C72" s="142">
        <v>6</v>
      </c>
      <c r="D72" s="142">
        <v>21</v>
      </c>
      <c r="E72" s="199">
        <f>D72/C72</f>
        <v>3.5</v>
      </c>
    </row>
    <row r="73" spans="1:5" s="147" customFormat="1" ht="13.5" thickBot="1">
      <c r="A73" s="185"/>
      <c r="B73" s="149" t="s">
        <v>93</v>
      </c>
      <c r="C73" s="150">
        <v>182</v>
      </c>
      <c r="D73" s="150">
        <v>599</v>
      </c>
      <c r="E73" s="200">
        <f>D73/C73</f>
        <v>3.291208791208791</v>
      </c>
    </row>
    <row r="74" spans="1:5" s="147" customFormat="1" ht="13.5" thickBot="1">
      <c r="A74" s="185"/>
      <c r="B74" s="151" t="s">
        <v>94</v>
      </c>
      <c r="C74" s="146">
        <f>SUM(C75:C77)</f>
        <v>33727</v>
      </c>
      <c r="D74" s="146">
        <f>SUM(D75:D77)</f>
        <v>95012</v>
      </c>
      <c r="E74" s="201">
        <f>SUM(E76:E77)</f>
        <v>5.529365578525935</v>
      </c>
    </row>
    <row r="75" spans="1:5" s="147" customFormat="1" ht="12.75">
      <c r="A75" s="185"/>
      <c r="B75" s="154" t="s">
        <v>96</v>
      </c>
      <c r="C75" s="155">
        <v>412</v>
      </c>
      <c r="D75" s="155">
        <v>1338</v>
      </c>
      <c r="E75" s="198">
        <f>D75/C75</f>
        <v>3.2475728155339807</v>
      </c>
    </row>
    <row r="76" spans="1:5" s="147" customFormat="1" ht="12.75">
      <c r="A76" s="185"/>
      <c r="B76" s="148" t="s">
        <v>97</v>
      </c>
      <c r="C76" s="142">
        <v>22421</v>
      </c>
      <c r="D76" s="142">
        <v>65038</v>
      </c>
      <c r="E76" s="199">
        <f>D76/C76</f>
        <v>2.9007626778466618</v>
      </c>
    </row>
    <row r="77" spans="1:5" s="147" customFormat="1" ht="13.5" thickBot="1">
      <c r="A77" s="185"/>
      <c r="B77" s="149" t="s">
        <v>95</v>
      </c>
      <c r="C77" s="150">
        <v>10894</v>
      </c>
      <c r="D77" s="150">
        <v>28636</v>
      </c>
      <c r="E77" s="200">
        <f>D77/C77</f>
        <v>2.628602900679273</v>
      </c>
    </row>
    <row r="78" spans="1:5" s="147" customFormat="1" ht="13.5" thickBot="1">
      <c r="A78" s="185"/>
      <c r="B78" s="151" t="s">
        <v>98</v>
      </c>
      <c r="C78" s="146">
        <f>SUM(C79:C91)</f>
        <v>5833</v>
      </c>
      <c r="D78" s="146">
        <f>SUM(D79:D91)</f>
        <v>16460</v>
      </c>
      <c r="E78" s="201">
        <f>D78/C78</f>
        <v>2.8218755357449</v>
      </c>
    </row>
    <row r="79" spans="1:5" s="147" customFormat="1" ht="12.75">
      <c r="A79" s="185"/>
      <c r="B79" s="154" t="s">
        <v>106</v>
      </c>
      <c r="C79" s="155">
        <v>1</v>
      </c>
      <c r="D79" s="155">
        <v>18</v>
      </c>
      <c r="E79" s="198">
        <f>D79/C79</f>
        <v>18</v>
      </c>
    </row>
    <row r="80" spans="1:5" s="147" customFormat="1" ht="12.75">
      <c r="A80" s="185"/>
      <c r="B80" s="148" t="s">
        <v>100</v>
      </c>
      <c r="C80" s="142">
        <v>20</v>
      </c>
      <c r="D80" s="142">
        <v>117</v>
      </c>
      <c r="E80" s="199">
        <f>D80/C80</f>
        <v>5.85</v>
      </c>
    </row>
    <row r="81" spans="1:5" s="147" customFormat="1" ht="12.75">
      <c r="A81" s="185"/>
      <c r="B81" s="148" t="s">
        <v>104</v>
      </c>
      <c r="C81" s="142">
        <v>33</v>
      </c>
      <c r="D81" s="142">
        <v>171</v>
      </c>
      <c r="E81" s="199">
        <f>D81/C81</f>
        <v>5.181818181818182</v>
      </c>
    </row>
    <row r="82" spans="1:5" s="147" customFormat="1" ht="12.75">
      <c r="A82" s="185"/>
      <c r="B82" s="148" t="s">
        <v>109</v>
      </c>
      <c r="C82" s="142">
        <v>33</v>
      </c>
      <c r="D82" s="142">
        <v>163</v>
      </c>
      <c r="E82" s="199">
        <f>D82/C82</f>
        <v>4.9393939393939394</v>
      </c>
    </row>
    <row r="83" spans="1:5" s="147" customFormat="1" ht="12.75">
      <c r="A83" s="185"/>
      <c r="B83" s="148" t="s">
        <v>306</v>
      </c>
      <c r="C83" s="142">
        <v>27</v>
      </c>
      <c r="D83" s="142">
        <v>132</v>
      </c>
      <c r="E83" s="199">
        <f>D83/C83</f>
        <v>4.888888888888889</v>
      </c>
    </row>
    <row r="84" spans="1:5" s="147" customFormat="1" ht="12.75">
      <c r="A84" s="185"/>
      <c r="B84" s="148" t="s">
        <v>102</v>
      </c>
      <c r="C84" s="142">
        <v>228</v>
      </c>
      <c r="D84" s="142">
        <v>971</v>
      </c>
      <c r="E84" s="199">
        <f>D84/C84</f>
        <v>4.258771929824562</v>
      </c>
    </row>
    <row r="85" spans="1:5" s="147" customFormat="1" ht="12.75">
      <c r="A85" s="185"/>
      <c r="B85" s="148" t="s">
        <v>99</v>
      </c>
      <c r="C85" s="142">
        <v>467</v>
      </c>
      <c r="D85" s="142">
        <v>1749</v>
      </c>
      <c r="E85" s="199">
        <f>D85/C85</f>
        <v>3.7451820128479656</v>
      </c>
    </row>
    <row r="86" spans="1:5" s="147" customFormat="1" ht="12.75">
      <c r="A86" s="185"/>
      <c r="B86" s="148" t="s">
        <v>107</v>
      </c>
      <c r="C86" s="142">
        <v>6</v>
      </c>
      <c r="D86" s="142">
        <v>21</v>
      </c>
      <c r="E86" s="199">
        <f>D86/C86</f>
        <v>3.5</v>
      </c>
    </row>
    <row r="87" spans="1:5" s="147" customFormat="1" ht="12.75">
      <c r="A87" s="185"/>
      <c r="B87" s="148" t="s">
        <v>103</v>
      </c>
      <c r="C87" s="142">
        <v>159</v>
      </c>
      <c r="D87" s="142">
        <v>493</v>
      </c>
      <c r="E87" s="199">
        <f>D87/C87</f>
        <v>3.10062893081761</v>
      </c>
    </row>
    <row r="88" spans="1:5" s="147" customFormat="1" ht="12.75">
      <c r="A88" s="185"/>
      <c r="B88" s="148" t="s">
        <v>108</v>
      </c>
      <c r="C88" s="142">
        <v>1121</v>
      </c>
      <c r="D88" s="142">
        <v>2983</v>
      </c>
      <c r="E88" s="199">
        <f>D88/C88</f>
        <v>2.6610169491525424</v>
      </c>
    </row>
    <row r="89" spans="1:5" s="147" customFormat="1" ht="12.75">
      <c r="A89" s="185"/>
      <c r="B89" s="148" t="s">
        <v>101</v>
      </c>
      <c r="C89" s="142">
        <v>3664</v>
      </c>
      <c r="D89" s="142">
        <v>9490</v>
      </c>
      <c r="E89" s="199">
        <f>D89/C89</f>
        <v>2.590065502183406</v>
      </c>
    </row>
    <row r="90" spans="1:5" s="147" customFormat="1" ht="12.75">
      <c r="A90" s="185"/>
      <c r="B90" s="148" t="s">
        <v>105</v>
      </c>
      <c r="C90" s="142">
        <v>6</v>
      </c>
      <c r="D90" s="142">
        <v>15</v>
      </c>
      <c r="E90" s="199">
        <f>D90/C90</f>
        <v>2.5</v>
      </c>
    </row>
    <row r="91" spans="1:5" s="147" customFormat="1" ht="13.5" thickBot="1">
      <c r="A91" s="185"/>
      <c r="B91" s="149" t="s">
        <v>110</v>
      </c>
      <c r="C91" s="150">
        <v>68</v>
      </c>
      <c r="D91" s="150">
        <v>137</v>
      </c>
      <c r="E91" s="200">
        <f>D91/C91</f>
        <v>2.014705882352941</v>
      </c>
    </row>
    <row r="92" spans="1:5" s="147" customFormat="1" ht="13.5" thickBot="1">
      <c r="A92" s="185"/>
      <c r="B92" s="156" t="s">
        <v>299</v>
      </c>
      <c r="C92" s="146">
        <f>C93+C101+C115</f>
        <v>20248</v>
      </c>
      <c r="D92" s="146">
        <f>D93+D101+D115</f>
        <v>54226</v>
      </c>
      <c r="E92" s="201">
        <f>D92/C92</f>
        <v>2.6780916633741603</v>
      </c>
    </row>
    <row r="93" spans="1:5" s="147" customFormat="1" ht="13.5" thickBot="1">
      <c r="A93" s="185"/>
      <c r="B93" s="151" t="s">
        <v>112</v>
      </c>
      <c r="C93" s="146">
        <f>SUM(C94:C100)</f>
        <v>4415</v>
      </c>
      <c r="D93" s="146">
        <f>SUM(D94:D100)</f>
        <v>14327</v>
      </c>
      <c r="E93" s="201">
        <f>D93/C93</f>
        <v>3.2450736126840316</v>
      </c>
    </row>
    <row r="94" spans="1:5" s="147" customFormat="1" ht="12.75">
      <c r="A94" s="185"/>
      <c r="B94" s="154" t="s">
        <v>115</v>
      </c>
      <c r="C94" s="155">
        <v>747</v>
      </c>
      <c r="D94" s="155">
        <v>3267</v>
      </c>
      <c r="E94" s="198">
        <f>D94/C94</f>
        <v>4.373493975903615</v>
      </c>
    </row>
    <row r="95" spans="1:5" s="147" customFormat="1" ht="12.75">
      <c r="A95" s="185"/>
      <c r="B95" s="148" t="s">
        <v>119</v>
      </c>
      <c r="C95" s="142">
        <f>1403+331</f>
        <v>1734</v>
      </c>
      <c r="D95" s="142">
        <f>5059+840</f>
        <v>5899</v>
      </c>
      <c r="E95" s="199">
        <f>D95/C95</f>
        <v>3.4019607843137254</v>
      </c>
    </row>
    <row r="96" spans="1:5" s="147" customFormat="1" ht="12.75">
      <c r="A96" s="185"/>
      <c r="B96" s="148" t="s">
        <v>118</v>
      </c>
      <c r="C96" s="142">
        <v>22</v>
      </c>
      <c r="D96" s="142">
        <v>71</v>
      </c>
      <c r="E96" s="199">
        <f>D96/C96</f>
        <v>3.227272727272727</v>
      </c>
    </row>
    <row r="97" spans="1:5" s="147" customFormat="1" ht="12.75">
      <c r="A97" s="185"/>
      <c r="B97" s="148" t="s">
        <v>120</v>
      </c>
      <c r="C97" s="142">
        <v>118</v>
      </c>
      <c r="D97" s="142">
        <v>364</v>
      </c>
      <c r="E97" s="199">
        <f>D97/C97</f>
        <v>3.0847457627118646</v>
      </c>
    </row>
    <row r="98" spans="1:5" s="147" customFormat="1" ht="12.75">
      <c r="A98" s="185"/>
      <c r="B98" s="148" t="s">
        <v>114</v>
      </c>
      <c r="C98" s="142">
        <v>156</v>
      </c>
      <c r="D98" s="142">
        <v>434</v>
      </c>
      <c r="E98" s="199">
        <f>D98/C98</f>
        <v>2.782051282051282</v>
      </c>
    </row>
    <row r="99" spans="1:5" s="147" customFormat="1" ht="12.75">
      <c r="A99" s="185"/>
      <c r="B99" s="157" t="s">
        <v>116</v>
      </c>
      <c r="C99" s="142">
        <v>102</v>
      </c>
      <c r="D99" s="142">
        <v>282</v>
      </c>
      <c r="E99" s="199">
        <f>D99/C99</f>
        <v>2.764705882352941</v>
      </c>
    </row>
    <row r="100" spans="1:5" s="147" customFormat="1" ht="13.5" thickBot="1">
      <c r="A100" s="185"/>
      <c r="B100" s="149" t="s">
        <v>113</v>
      </c>
      <c r="C100" s="150">
        <v>1536</v>
      </c>
      <c r="D100" s="150">
        <v>4010</v>
      </c>
      <c r="E100" s="200">
        <f>D100/C100</f>
        <v>2.6106770833333335</v>
      </c>
    </row>
    <row r="101" spans="1:5" s="147" customFormat="1" ht="13.5" thickBot="1">
      <c r="A101" s="185"/>
      <c r="B101" s="151" t="s">
        <v>121</v>
      </c>
      <c r="C101" s="146">
        <f>SUM(C102:C114)</f>
        <v>13120</v>
      </c>
      <c r="D101" s="146">
        <f>SUM(D102:D114)</f>
        <v>32307</v>
      </c>
      <c r="E101" s="201">
        <f>D101/C101</f>
        <v>2.462423780487805</v>
      </c>
    </row>
    <row r="102" spans="1:5" s="147" customFormat="1" ht="12.75">
      <c r="A102" s="185"/>
      <c r="B102" s="158" t="s">
        <v>300</v>
      </c>
      <c r="C102" s="142">
        <v>18</v>
      </c>
      <c r="D102" s="142">
        <v>191</v>
      </c>
      <c r="E102" s="199">
        <f>D102/C102</f>
        <v>10.61111111111111</v>
      </c>
    </row>
    <row r="103" spans="1:5" s="147" customFormat="1" ht="12.75">
      <c r="A103" s="185"/>
      <c r="B103" s="148" t="s">
        <v>135</v>
      </c>
      <c r="C103" s="142">
        <v>100</v>
      </c>
      <c r="D103" s="142">
        <v>940</v>
      </c>
      <c r="E103" s="199">
        <f>D103/C103</f>
        <v>9.4</v>
      </c>
    </row>
    <row r="104" spans="1:5" s="147" customFormat="1" ht="12.75">
      <c r="A104" s="185"/>
      <c r="B104" s="148" t="s">
        <v>133</v>
      </c>
      <c r="C104" s="142">
        <v>8</v>
      </c>
      <c r="D104" s="142">
        <v>59</v>
      </c>
      <c r="E104" s="199">
        <f>D104/C104</f>
        <v>7.375</v>
      </c>
    </row>
    <row r="105" spans="1:5" s="147" customFormat="1" ht="12.75">
      <c r="A105" s="185"/>
      <c r="B105" s="158" t="s">
        <v>129</v>
      </c>
      <c r="C105" s="142">
        <v>2</v>
      </c>
      <c r="D105" s="142">
        <v>11</v>
      </c>
      <c r="E105" s="199">
        <f>D105/C105</f>
        <v>5.5</v>
      </c>
    </row>
    <row r="106" spans="1:5" s="147" customFormat="1" ht="12.75">
      <c r="A106" s="185"/>
      <c r="B106" s="148" t="s">
        <v>122</v>
      </c>
      <c r="C106" s="142">
        <v>276</v>
      </c>
      <c r="D106" s="142">
        <v>1300</v>
      </c>
      <c r="E106" s="199">
        <f>D106/C106</f>
        <v>4.7101449275362315</v>
      </c>
    </row>
    <row r="107" spans="1:5" s="147" customFormat="1" ht="12.75">
      <c r="A107" s="185"/>
      <c r="B107" s="148" t="s">
        <v>130</v>
      </c>
      <c r="C107" s="142">
        <v>6</v>
      </c>
      <c r="D107" s="142">
        <v>23</v>
      </c>
      <c r="E107" s="199">
        <f>D107/C107</f>
        <v>3.8333333333333335</v>
      </c>
    </row>
    <row r="108" spans="1:5" s="147" customFormat="1" ht="12.75">
      <c r="A108" s="185"/>
      <c r="B108" s="148" t="s">
        <v>124</v>
      </c>
      <c r="C108" s="142">
        <v>111</v>
      </c>
      <c r="D108" s="142">
        <v>344</v>
      </c>
      <c r="E108" s="199">
        <f>D108/C108</f>
        <v>3.099099099099099</v>
      </c>
    </row>
    <row r="109" spans="1:5" s="147" customFormat="1" ht="12.75">
      <c r="A109" s="185"/>
      <c r="B109" s="148" t="s">
        <v>132</v>
      </c>
      <c r="C109" s="142">
        <v>538</v>
      </c>
      <c r="D109" s="142">
        <v>1545</v>
      </c>
      <c r="E109" s="199">
        <f>D109/C109</f>
        <v>2.8717472118959106</v>
      </c>
    </row>
    <row r="110" spans="1:5" s="147" customFormat="1" ht="12.75">
      <c r="A110" s="185"/>
      <c r="B110" s="148" t="s">
        <v>123</v>
      </c>
      <c r="C110" s="142">
        <v>162</v>
      </c>
      <c r="D110" s="142">
        <v>457</v>
      </c>
      <c r="E110" s="199">
        <f>D110/C110</f>
        <v>2.8209876543209877</v>
      </c>
    </row>
    <row r="111" spans="1:5" s="147" customFormat="1" ht="12.75">
      <c r="A111" s="185"/>
      <c r="B111" s="148" t="s">
        <v>125</v>
      </c>
      <c r="C111" s="142">
        <v>2131</v>
      </c>
      <c r="D111" s="142">
        <v>5712</v>
      </c>
      <c r="E111" s="199">
        <f>D111/C111</f>
        <v>2.6804317221961522</v>
      </c>
    </row>
    <row r="112" spans="1:5" s="147" customFormat="1" ht="12.75">
      <c r="A112" s="185"/>
      <c r="B112" s="148" t="s">
        <v>127</v>
      </c>
      <c r="C112" s="142">
        <v>478</v>
      </c>
      <c r="D112" s="142">
        <v>1269</v>
      </c>
      <c r="E112" s="199">
        <f>D112/C112</f>
        <v>2.6548117154811717</v>
      </c>
    </row>
    <row r="113" spans="1:5" s="147" customFormat="1" ht="12.75">
      <c r="A113" s="185"/>
      <c r="B113" s="148" t="s">
        <v>131</v>
      </c>
      <c r="C113" s="142">
        <v>1362</v>
      </c>
      <c r="D113" s="142">
        <v>3598</v>
      </c>
      <c r="E113" s="199">
        <f>D113/C113</f>
        <v>2.6417033773861966</v>
      </c>
    </row>
    <row r="114" spans="1:5" s="147" customFormat="1" ht="13.5" thickBot="1">
      <c r="A114" s="185"/>
      <c r="B114" s="149" t="s">
        <v>126</v>
      </c>
      <c r="C114" s="150">
        <v>7928</v>
      </c>
      <c r="D114" s="150">
        <v>16858</v>
      </c>
      <c r="E114" s="200">
        <f>D114/C114</f>
        <v>2.126387487386478</v>
      </c>
    </row>
    <row r="115" spans="1:5" s="147" customFormat="1" ht="13.5" thickBot="1">
      <c r="A115" s="185"/>
      <c r="B115" s="151" t="s">
        <v>136</v>
      </c>
      <c r="C115" s="146">
        <f>SUM(C116:C122)</f>
        <v>2713</v>
      </c>
      <c r="D115" s="146">
        <f>SUM(D116:D122)</f>
        <v>7592</v>
      </c>
      <c r="E115" s="201">
        <f>D115/C115</f>
        <v>2.798378179137486</v>
      </c>
    </row>
    <row r="116" spans="1:5" s="147" customFormat="1" ht="12.75">
      <c r="A116" s="185"/>
      <c r="B116" s="148" t="s">
        <v>141</v>
      </c>
      <c r="C116" s="142">
        <v>2</v>
      </c>
      <c r="D116" s="142">
        <v>30</v>
      </c>
      <c r="E116" s="199">
        <f>D116/C116</f>
        <v>15</v>
      </c>
    </row>
    <row r="117" spans="1:5" s="147" customFormat="1" ht="12.75">
      <c r="A117" s="185"/>
      <c r="B117" s="148" t="s">
        <v>137</v>
      </c>
      <c r="C117" s="142">
        <v>7</v>
      </c>
      <c r="D117" s="142">
        <v>42</v>
      </c>
      <c r="E117" s="199">
        <f>D117/C117</f>
        <v>6</v>
      </c>
    </row>
    <row r="118" spans="1:5" s="147" customFormat="1" ht="12.75">
      <c r="A118" s="185"/>
      <c r="B118" s="148" t="s">
        <v>144</v>
      </c>
      <c r="C118" s="142">
        <v>282</v>
      </c>
      <c r="D118" s="142">
        <v>1096</v>
      </c>
      <c r="E118" s="199">
        <f>D118/C118</f>
        <v>3.8865248226950353</v>
      </c>
    </row>
    <row r="119" spans="1:5" s="147" customFormat="1" ht="12.75">
      <c r="A119" s="185"/>
      <c r="B119" s="148" t="s">
        <v>145</v>
      </c>
      <c r="C119" s="142">
        <v>184</v>
      </c>
      <c r="D119" s="142">
        <v>702</v>
      </c>
      <c r="E119" s="199">
        <f>D119/C119</f>
        <v>3.8152173913043477</v>
      </c>
    </row>
    <row r="120" spans="1:5" s="147" customFormat="1" ht="12.75">
      <c r="A120" s="185"/>
      <c r="B120" s="148" t="s">
        <v>146</v>
      </c>
      <c r="C120" s="142">
        <v>507</v>
      </c>
      <c r="D120" s="142">
        <v>1917</v>
      </c>
      <c r="E120" s="199">
        <f>D120/C120</f>
        <v>3.7810650887573964</v>
      </c>
    </row>
    <row r="121" spans="1:5" s="147" customFormat="1" ht="12.75">
      <c r="A121" s="185"/>
      <c r="B121" s="148" t="s">
        <v>142</v>
      </c>
      <c r="C121" s="142">
        <v>505</v>
      </c>
      <c r="D121" s="142">
        <v>1311</v>
      </c>
      <c r="E121" s="199">
        <f>D121/C121</f>
        <v>2.596039603960396</v>
      </c>
    </row>
    <row r="122" spans="1:5" s="147" customFormat="1" ht="13.5" thickBot="1">
      <c r="A122" s="185"/>
      <c r="B122" s="149" t="s">
        <v>140</v>
      </c>
      <c r="C122" s="150">
        <v>1226</v>
      </c>
      <c r="D122" s="150">
        <v>2494</v>
      </c>
      <c r="E122" s="200">
        <f>D122/C122</f>
        <v>2.034257748776509</v>
      </c>
    </row>
    <row r="123" spans="1:5" s="147" customFormat="1" ht="13.5" thickBot="1">
      <c r="A123" s="185"/>
      <c r="B123" s="156" t="s">
        <v>147</v>
      </c>
      <c r="C123" s="146">
        <f>C124+C128+C145+C149+C158</f>
        <v>127880</v>
      </c>
      <c r="D123" s="146">
        <f>D124+D128+D145+D149+D158</f>
        <v>355444</v>
      </c>
      <c r="E123" s="201">
        <f>D123/C123</f>
        <v>2.779512042539881</v>
      </c>
    </row>
    <row r="124" spans="1:5" s="147" customFormat="1" ht="13.5" thickBot="1">
      <c r="A124" s="185"/>
      <c r="B124" s="151" t="s">
        <v>148</v>
      </c>
      <c r="C124" s="146">
        <f>SUM(C125:C127)</f>
        <v>621</v>
      </c>
      <c r="D124" s="146">
        <f>SUM(D125:D127)</f>
        <v>1807</v>
      </c>
      <c r="E124" s="201">
        <f>SUM(E125:E127)</f>
        <v>10.375715154921204</v>
      </c>
    </row>
    <row r="125" spans="1:5" s="147" customFormat="1" ht="12.75">
      <c r="A125" s="185"/>
      <c r="B125" s="154" t="s">
        <v>151</v>
      </c>
      <c r="C125" s="155">
        <v>55</v>
      </c>
      <c r="D125" s="155">
        <v>276</v>
      </c>
      <c r="E125" s="198">
        <f>D125/C125</f>
        <v>5.0181818181818185</v>
      </c>
    </row>
    <row r="126" spans="1:5" s="147" customFormat="1" ht="12.75">
      <c r="A126" s="185"/>
      <c r="B126" s="148" t="s">
        <v>149</v>
      </c>
      <c r="C126" s="142">
        <v>529</v>
      </c>
      <c r="D126" s="142">
        <v>1433</v>
      </c>
      <c r="E126" s="199">
        <f>D126/C126</f>
        <v>2.708884688090737</v>
      </c>
    </row>
    <row r="127" spans="1:5" s="147" customFormat="1" ht="13.5" thickBot="1">
      <c r="A127" s="185"/>
      <c r="B127" s="149" t="s">
        <v>150</v>
      </c>
      <c r="C127" s="150">
        <v>37</v>
      </c>
      <c r="D127" s="150">
        <v>98</v>
      </c>
      <c r="E127" s="200">
        <f>D127/C127</f>
        <v>2.6486486486486487</v>
      </c>
    </row>
    <row r="128" spans="1:5" s="147" customFormat="1" ht="13.5" thickBot="1">
      <c r="A128" s="185"/>
      <c r="B128" s="151" t="s">
        <v>152</v>
      </c>
      <c r="C128" s="146">
        <f>SUM(C129:C144)</f>
        <v>11944</v>
      </c>
      <c r="D128" s="146">
        <f>SUM(D129:D144)</f>
        <v>58014</v>
      </c>
      <c r="E128" s="201">
        <f>SUM(E136:E144)</f>
        <v>32.68138760440806</v>
      </c>
    </row>
    <row r="129" spans="1:5" s="147" customFormat="1" ht="12.75">
      <c r="A129" s="185"/>
      <c r="B129" s="154" t="s">
        <v>161</v>
      </c>
      <c r="C129" s="155">
        <v>437</v>
      </c>
      <c r="D129" s="155">
        <v>4824</v>
      </c>
      <c r="E129" s="198">
        <f>D129/C129</f>
        <v>11.038901601830664</v>
      </c>
    </row>
    <row r="130" spans="1:5" s="147" customFormat="1" ht="12.75">
      <c r="A130" s="185"/>
      <c r="B130" s="148" t="s">
        <v>301</v>
      </c>
      <c r="C130" s="142">
        <v>893</v>
      </c>
      <c r="D130" s="142">
        <v>8633</v>
      </c>
      <c r="E130" s="199">
        <f>D130/C130</f>
        <v>9.667413213885778</v>
      </c>
    </row>
    <row r="131" spans="1:5" s="147" customFormat="1" ht="12.75">
      <c r="A131" s="185"/>
      <c r="B131" s="148" t="s">
        <v>160</v>
      </c>
      <c r="C131" s="142">
        <v>5</v>
      </c>
      <c r="D131" s="142">
        <v>36</v>
      </c>
      <c r="E131" s="199">
        <f>D131/C131</f>
        <v>7.2</v>
      </c>
    </row>
    <row r="132" spans="1:5" s="147" customFormat="1" ht="12.75">
      <c r="A132" s="185"/>
      <c r="B132" s="148" t="s">
        <v>158</v>
      </c>
      <c r="C132" s="142">
        <v>1208</v>
      </c>
      <c r="D132" s="142">
        <v>8564</v>
      </c>
      <c r="E132" s="199">
        <f>D132/C132</f>
        <v>7.089403973509934</v>
      </c>
    </row>
    <row r="133" spans="1:5" s="147" customFormat="1" ht="12.75">
      <c r="A133" s="185"/>
      <c r="B133" s="148" t="s">
        <v>166</v>
      </c>
      <c r="C133" s="142">
        <v>42</v>
      </c>
      <c r="D133" s="142">
        <v>219</v>
      </c>
      <c r="E133" s="199">
        <f>D133/C133</f>
        <v>5.214285714285714</v>
      </c>
    </row>
    <row r="134" spans="1:5" s="147" customFormat="1" ht="12.75">
      <c r="A134" s="185"/>
      <c r="B134" s="148" t="s">
        <v>167</v>
      </c>
      <c r="C134" s="142">
        <v>2114</v>
      </c>
      <c r="D134" s="142">
        <v>9851</v>
      </c>
      <c r="E134" s="199">
        <f>D134/C134</f>
        <v>4.659886471144749</v>
      </c>
    </row>
    <row r="135" spans="1:5" s="147" customFormat="1" ht="12.75">
      <c r="A135" s="185"/>
      <c r="B135" s="148" t="s">
        <v>157</v>
      </c>
      <c r="C135" s="142">
        <v>148</v>
      </c>
      <c r="D135" s="142">
        <v>681</v>
      </c>
      <c r="E135" s="199">
        <f>D135/C135</f>
        <v>4.601351351351352</v>
      </c>
    </row>
    <row r="136" spans="1:5" s="147" customFormat="1" ht="12.75">
      <c r="A136" s="185"/>
      <c r="B136" s="148" t="s">
        <v>163</v>
      </c>
      <c r="C136" s="142">
        <v>591</v>
      </c>
      <c r="D136" s="142">
        <v>2536</v>
      </c>
      <c r="E136" s="199">
        <f>D136/C136</f>
        <v>4.291032148900169</v>
      </c>
    </row>
    <row r="137" spans="1:5" s="147" customFormat="1" ht="12.75">
      <c r="A137" s="185"/>
      <c r="B137" s="148" t="s">
        <v>155</v>
      </c>
      <c r="C137" s="142">
        <v>91</v>
      </c>
      <c r="D137" s="142">
        <v>379</v>
      </c>
      <c r="E137" s="199">
        <f>D137/C137</f>
        <v>4.164835164835165</v>
      </c>
    </row>
    <row r="138" spans="1:5" s="147" customFormat="1" ht="12.75">
      <c r="A138" s="185"/>
      <c r="B138" s="148" t="s">
        <v>153</v>
      </c>
      <c r="C138" s="142">
        <v>426</v>
      </c>
      <c r="D138" s="142">
        <v>1716</v>
      </c>
      <c r="E138" s="199">
        <f>D138/C138</f>
        <v>4.028169014084507</v>
      </c>
    </row>
    <row r="139" spans="1:5" s="147" customFormat="1" ht="12.75">
      <c r="A139" s="185"/>
      <c r="B139" s="148" t="s">
        <v>168</v>
      </c>
      <c r="C139" s="142">
        <v>55</v>
      </c>
      <c r="D139" s="142">
        <v>219</v>
      </c>
      <c r="E139" s="199">
        <f>D139/C139</f>
        <v>3.981818181818182</v>
      </c>
    </row>
    <row r="140" spans="1:5" s="147" customFormat="1" ht="12.75">
      <c r="A140" s="185"/>
      <c r="B140" s="148" t="s">
        <v>156</v>
      </c>
      <c r="C140" s="142">
        <v>1404</v>
      </c>
      <c r="D140" s="142">
        <v>5545</v>
      </c>
      <c r="E140" s="199">
        <f>D140/C140</f>
        <v>3.9494301994301995</v>
      </c>
    </row>
    <row r="141" spans="1:5" s="147" customFormat="1" ht="12.75">
      <c r="A141" s="185"/>
      <c r="B141" s="148" t="s">
        <v>164</v>
      </c>
      <c r="C141" s="142">
        <v>3404</v>
      </c>
      <c r="D141" s="142">
        <v>11554</v>
      </c>
      <c r="E141" s="199">
        <f>D141/C141</f>
        <v>3.3942420681551115</v>
      </c>
    </row>
    <row r="142" spans="1:5" s="147" customFormat="1" ht="12.75">
      <c r="A142" s="185"/>
      <c r="B142" s="148" t="s">
        <v>159</v>
      </c>
      <c r="C142" s="142">
        <v>395</v>
      </c>
      <c r="D142" s="142">
        <v>1240</v>
      </c>
      <c r="E142" s="199">
        <f>D142/C142</f>
        <v>3.1392405063291138</v>
      </c>
    </row>
    <row r="143" spans="1:5" s="147" customFormat="1" ht="12.75">
      <c r="A143" s="185"/>
      <c r="B143" s="148" t="s">
        <v>165</v>
      </c>
      <c r="C143" s="142">
        <v>187</v>
      </c>
      <c r="D143" s="142">
        <v>577</v>
      </c>
      <c r="E143" s="199">
        <f>D143/C143</f>
        <v>3.085561497326203</v>
      </c>
    </row>
    <row r="144" spans="1:5" s="147" customFormat="1" ht="13.5" thickBot="1">
      <c r="A144" s="185"/>
      <c r="B144" s="149" t="s">
        <v>162</v>
      </c>
      <c r="C144" s="150">
        <v>544</v>
      </c>
      <c r="D144" s="150">
        <v>1440</v>
      </c>
      <c r="E144" s="200">
        <f>D144/C144</f>
        <v>2.6470588235294117</v>
      </c>
    </row>
    <row r="145" spans="1:5" s="147" customFormat="1" ht="13.5" thickBot="1">
      <c r="A145" s="185"/>
      <c r="B145" s="151" t="s">
        <v>169</v>
      </c>
      <c r="C145" s="146">
        <f>SUM(C146:C148)</f>
        <v>15859</v>
      </c>
      <c r="D145" s="146">
        <f>SUM(D146:D148)</f>
        <v>38893</v>
      </c>
      <c r="E145" s="201">
        <f>SUM(E147:E148)</f>
        <v>4.862088167175423</v>
      </c>
    </row>
    <row r="146" spans="1:5" s="147" customFormat="1" ht="12.75">
      <c r="A146" s="185"/>
      <c r="B146" s="154" t="s">
        <v>171</v>
      </c>
      <c r="C146" s="155">
        <v>2248</v>
      </c>
      <c r="D146" s="155">
        <v>6227</v>
      </c>
      <c r="E146" s="198">
        <f>D146/C146</f>
        <v>2.770017793594306</v>
      </c>
    </row>
    <row r="147" spans="1:5" s="147" customFormat="1" ht="12.75">
      <c r="A147" s="185"/>
      <c r="B147" s="148" t="s">
        <v>170</v>
      </c>
      <c r="C147" s="142">
        <v>3925</v>
      </c>
      <c r="D147" s="142">
        <v>9830</v>
      </c>
      <c r="E147" s="199">
        <f>D147/C147</f>
        <v>2.5044585987261145</v>
      </c>
    </row>
    <row r="148" spans="1:5" s="147" customFormat="1" ht="13.5" thickBot="1">
      <c r="A148" s="185"/>
      <c r="B148" s="149" t="s">
        <v>172</v>
      </c>
      <c r="C148" s="150">
        <v>9686</v>
      </c>
      <c r="D148" s="150">
        <v>22836</v>
      </c>
      <c r="E148" s="200">
        <f>D148/C148</f>
        <v>2.3576295684493083</v>
      </c>
    </row>
    <row r="149" spans="1:5" s="147" customFormat="1" ht="13.5" thickBot="1">
      <c r="A149" s="185"/>
      <c r="B149" s="151" t="s">
        <v>173</v>
      </c>
      <c r="C149" s="146">
        <f>SUM(C150:C157)</f>
        <v>7146</v>
      </c>
      <c r="D149" s="146">
        <f>SUM(D150:D157)</f>
        <v>19192</v>
      </c>
      <c r="E149" s="201">
        <f>SUM(E152:E157)</f>
        <v>17.02316870717518</v>
      </c>
    </row>
    <row r="150" spans="1:5" s="147" customFormat="1" ht="12.75">
      <c r="A150" s="185"/>
      <c r="B150" s="154" t="s">
        <v>175</v>
      </c>
      <c r="C150" s="155">
        <v>64</v>
      </c>
      <c r="D150" s="155">
        <v>322</v>
      </c>
      <c r="E150" s="198">
        <f>D150/C150</f>
        <v>5.03125</v>
      </c>
    </row>
    <row r="151" spans="1:5" s="147" customFormat="1" ht="12.75">
      <c r="A151" s="185"/>
      <c r="B151" s="148" t="s">
        <v>178</v>
      </c>
      <c r="C151" s="142">
        <v>9</v>
      </c>
      <c r="D151" s="142">
        <v>34</v>
      </c>
      <c r="E151" s="199">
        <f>D151/C151</f>
        <v>3.7777777777777777</v>
      </c>
    </row>
    <row r="152" spans="1:5" s="147" customFormat="1" ht="12.75">
      <c r="A152" s="185"/>
      <c r="B152" s="148" t="s">
        <v>302</v>
      </c>
      <c r="C152" s="142">
        <v>111</v>
      </c>
      <c r="D152" s="142">
        <v>365</v>
      </c>
      <c r="E152" s="199">
        <f>D152/C152</f>
        <v>3.2882882882882885</v>
      </c>
    </row>
    <row r="153" spans="1:5" s="147" customFormat="1" ht="12.75">
      <c r="A153" s="185"/>
      <c r="B153" s="148" t="s">
        <v>181</v>
      </c>
      <c r="C153" s="142">
        <v>906</v>
      </c>
      <c r="D153" s="142">
        <v>2813</v>
      </c>
      <c r="E153" s="199">
        <f>D153/C153</f>
        <v>3.1048565121412803</v>
      </c>
    </row>
    <row r="154" spans="1:5" s="147" customFormat="1" ht="12.75">
      <c r="A154" s="185"/>
      <c r="B154" s="148" t="s">
        <v>176</v>
      </c>
      <c r="C154" s="142">
        <v>1136</v>
      </c>
      <c r="D154" s="142">
        <v>3356</v>
      </c>
      <c r="E154" s="199">
        <f>D154/C154</f>
        <v>2.954225352112676</v>
      </c>
    </row>
    <row r="155" spans="1:5" s="147" customFormat="1" ht="12.75">
      <c r="A155" s="185"/>
      <c r="B155" s="148" t="s">
        <v>177</v>
      </c>
      <c r="C155" s="142">
        <v>6</v>
      </c>
      <c r="D155" s="142">
        <v>16</v>
      </c>
      <c r="E155" s="199">
        <f>D155/C155</f>
        <v>2.6666666666666665</v>
      </c>
    </row>
    <row r="156" spans="1:5" s="147" customFormat="1" ht="12.75">
      <c r="A156" s="185"/>
      <c r="B156" s="148" t="s">
        <v>174</v>
      </c>
      <c r="C156" s="142">
        <v>1713</v>
      </c>
      <c r="D156" s="142">
        <v>4315</v>
      </c>
      <c r="E156" s="199">
        <f>D156/C156</f>
        <v>2.5189725627554</v>
      </c>
    </row>
    <row r="157" spans="1:5" s="147" customFormat="1" ht="13.5" thickBot="1">
      <c r="A157" s="185"/>
      <c r="B157" s="149" t="s">
        <v>179</v>
      </c>
      <c r="C157" s="150">
        <v>3201</v>
      </c>
      <c r="D157" s="150">
        <v>7971</v>
      </c>
      <c r="E157" s="200">
        <f>D157/C157</f>
        <v>2.490159325210872</v>
      </c>
    </row>
    <row r="158" spans="1:5" s="147" customFormat="1" ht="13.5" thickBot="1">
      <c r="A158" s="185"/>
      <c r="B158" s="151" t="s">
        <v>182</v>
      </c>
      <c r="C158" s="146">
        <f>SUM(C159:C175)</f>
        <v>92310</v>
      </c>
      <c r="D158" s="146">
        <f>SUM(D159:D175)</f>
        <v>237538</v>
      </c>
      <c r="E158" s="201">
        <f>SUM(E168:E175)</f>
        <v>19.3093841919605</v>
      </c>
    </row>
    <row r="159" spans="1:5" s="147" customFormat="1" ht="12.75">
      <c r="A159" s="185"/>
      <c r="B159" s="154" t="s">
        <v>190</v>
      </c>
      <c r="C159" s="155">
        <v>4</v>
      </c>
      <c r="D159" s="155">
        <v>40</v>
      </c>
      <c r="E159" s="198">
        <f>D159/C159</f>
        <v>10</v>
      </c>
    </row>
    <row r="160" spans="1:5" s="147" customFormat="1" ht="12.75">
      <c r="A160" s="185"/>
      <c r="B160" s="148" t="s">
        <v>201</v>
      </c>
      <c r="C160" s="142">
        <v>81</v>
      </c>
      <c r="D160" s="142">
        <v>392</v>
      </c>
      <c r="E160" s="199">
        <f>D160/C160</f>
        <v>4.839506172839506</v>
      </c>
    </row>
    <row r="161" spans="1:5" s="147" customFormat="1" ht="12.75">
      <c r="A161" s="185"/>
      <c r="B161" s="148" t="s">
        <v>192</v>
      </c>
      <c r="C161" s="142">
        <v>34</v>
      </c>
      <c r="D161" s="142">
        <v>151</v>
      </c>
      <c r="E161" s="199">
        <f>D161/C161</f>
        <v>4.4411764705882355</v>
      </c>
    </row>
    <row r="162" spans="1:5" s="147" customFormat="1" ht="12.75">
      <c r="A162" s="185"/>
      <c r="B162" s="148" t="s">
        <v>193</v>
      </c>
      <c r="C162" s="142">
        <v>105</v>
      </c>
      <c r="D162" s="142">
        <v>462</v>
      </c>
      <c r="E162" s="199">
        <f>D162/C162</f>
        <v>4.4</v>
      </c>
    </row>
    <row r="163" spans="1:5" s="147" customFormat="1" ht="12.75">
      <c r="A163" s="185"/>
      <c r="B163" s="148" t="s">
        <v>191</v>
      </c>
      <c r="C163" s="142">
        <v>104</v>
      </c>
      <c r="D163" s="142">
        <v>439</v>
      </c>
      <c r="E163" s="199">
        <f>D163/C163</f>
        <v>4.221153846153846</v>
      </c>
    </row>
    <row r="164" spans="1:5" s="147" customFormat="1" ht="12.75">
      <c r="A164" s="185"/>
      <c r="B164" s="148" t="s">
        <v>183</v>
      </c>
      <c r="C164" s="142">
        <v>138</v>
      </c>
      <c r="D164" s="142">
        <v>522</v>
      </c>
      <c r="E164" s="199">
        <f>D164/C164</f>
        <v>3.782608695652174</v>
      </c>
    </row>
    <row r="165" spans="1:5" s="147" customFormat="1" ht="12.75">
      <c r="A165" s="185"/>
      <c r="B165" s="148" t="s">
        <v>195</v>
      </c>
      <c r="C165" s="142">
        <v>388</v>
      </c>
      <c r="D165" s="142">
        <v>1328</v>
      </c>
      <c r="E165" s="199">
        <f>D165/C165</f>
        <v>3.422680412371134</v>
      </c>
    </row>
    <row r="166" spans="1:5" s="147" customFormat="1" ht="12.75">
      <c r="A166" s="185"/>
      <c r="B166" s="148" t="s">
        <v>186</v>
      </c>
      <c r="C166" s="142">
        <v>31107</v>
      </c>
      <c r="D166" s="142">
        <v>93866</v>
      </c>
      <c r="E166" s="199">
        <f>D166/C166</f>
        <v>3.0175201723084837</v>
      </c>
    </row>
    <row r="167" spans="1:5" s="147" customFormat="1" ht="12.75">
      <c r="A167" s="185"/>
      <c r="B167" s="148" t="s">
        <v>185</v>
      </c>
      <c r="C167" s="142">
        <v>3018</v>
      </c>
      <c r="D167" s="142">
        <v>8946</v>
      </c>
      <c r="E167" s="199">
        <f>D167/C167</f>
        <v>2.9642147117296225</v>
      </c>
    </row>
    <row r="168" spans="1:5" s="147" customFormat="1" ht="12.75">
      <c r="A168" s="185"/>
      <c r="B168" s="148" t="s">
        <v>198</v>
      </c>
      <c r="C168" s="142">
        <v>4264</v>
      </c>
      <c r="D168" s="142">
        <v>11565</v>
      </c>
      <c r="E168" s="199">
        <f>D168/C168</f>
        <v>2.7122420262664164</v>
      </c>
    </row>
    <row r="169" spans="1:5" s="147" customFormat="1" ht="12.75">
      <c r="A169" s="185"/>
      <c r="B169" s="148" t="s">
        <v>184</v>
      </c>
      <c r="C169" s="142">
        <v>1358</v>
      </c>
      <c r="D169" s="142">
        <v>3537</v>
      </c>
      <c r="E169" s="199">
        <f>D169/C169</f>
        <v>2.6045655375552283</v>
      </c>
    </row>
    <row r="170" spans="1:5" s="147" customFormat="1" ht="12.75">
      <c r="A170" s="185"/>
      <c r="B170" s="148" t="s">
        <v>194</v>
      </c>
      <c r="C170" s="142">
        <v>2691</v>
      </c>
      <c r="D170" s="142">
        <v>6891</v>
      </c>
      <c r="E170" s="199">
        <f>D170/C170</f>
        <v>2.560758082497213</v>
      </c>
    </row>
    <row r="171" spans="1:5" s="147" customFormat="1" ht="12.75">
      <c r="A171" s="185"/>
      <c r="B171" s="148" t="s">
        <v>188</v>
      </c>
      <c r="C171" s="142">
        <v>2523</v>
      </c>
      <c r="D171" s="142">
        <v>6260</v>
      </c>
      <c r="E171" s="199">
        <f>D171/C171</f>
        <v>2.4811732065001983</v>
      </c>
    </row>
    <row r="172" spans="1:5" s="147" customFormat="1" ht="12.75">
      <c r="A172" s="185"/>
      <c r="B172" s="148" t="s">
        <v>187</v>
      </c>
      <c r="C172" s="142">
        <v>15974</v>
      </c>
      <c r="D172" s="142">
        <v>39633</v>
      </c>
      <c r="E172" s="199">
        <f>D172/C172</f>
        <v>2.4810942782020784</v>
      </c>
    </row>
    <row r="173" spans="1:5" s="147" customFormat="1" ht="12.75">
      <c r="A173" s="185"/>
      <c r="B173" s="148" t="s">
        <v>197</v>
      </c>
      <c r="C173" s="142">
        <v>4401</v>
      </c>
      <c r="D173" s="142">
        <v>10644</v>
      </c>
      <c r="E173" s="199">
        <f>D173/C173</f>
        <v>2.41854124062713</v>
      </c>
    </row>
    <row r="174" spans="1:5" s="147" customFormat="1" ht="12.75">
      <c r="A174" s="185"/>
      <c r="B174" s="148" t="s">
        <v>189</v>
      </c>
      <c r="C174" s="142">
        <v>9597</v>
      </c>
      <c r="D174" s="142">
        <v>19500</v>
      </c>
      <c r="E174" s="199">
        <f>D174/C174</f>
        <v>2.031884964051266</v>
      </c>
    </row>
    <row r="175" spans="1:5" s="147" customFormat="1" ht="13.5" thickBot="1">
      <c r="A175" s="185"/>
      <c r="B175" s="149" t="s">
        <v>199</v>
      </c>
      <c r="C175" s="150">
        <v>16523</v>
      </c>
      <c r="D175" s="150">
        <v>33362</v>
      </c>
      <c r="E175" s="200">
        <f>D175/C175</f>
        <v>2.0191248562609694</v>
      </c>
    </row>
    <row r="176" spans="1:5" s="147" customFormat="1" ht="13.5" thickBot="1">
      <c r="A176" s="185"/>
      <c r="B176" s="156" t="s">
        <v>202</v>
      </c>
      <c r="C176" s="146">
        <f>C177</f>
        <v>11381</v>
      </c>
      <c r="D176" s="146">
        <f>D177</f>
        <v>23974</v>
      </c>
      <c r="E176" s="201">
        <f>D176/C176</f>
        <v>2.1064932782708023</v>
      </c>
    </row>
    <row r="177" spans="1:5" s="147" customFormat="1" ht="13.5" thickBot="1">
      <c r="A177" s="185"/>
      <c r="B177" s="151" t="s">
        <v>203</v>
      </c>
      <c r="C177" s="146">
        <f>SUM(C178:C182)</f>
        <v>11381</v>
      </c>
      <c r="D177" s="146">
        <f>SUM(D178:D182)</f>
        <v>23974</v>
      </c>
      <c r="E177" s="201">
        <f>SUM(E178:E182)</f>
        <v>14.914898565105469</v>
      </c>
    </row>
    <row r="178" spans="1:5" s="147" customFormat="1" ht="12.75">
      <c r="A178" s="185"/>
      <c r="B178" s="154" t="s">
        <v>305</v>
      </c>
      <c r="C178" s="155">
        <v>35</v>
      </c>
      <c r="D178" s="155">
        <v>182</v>
      </c>
      <c r="E178" s="198">
        <f>D178/C178</f>
        <v>5.2</v>
      </c>
    </row>
    <row r="179" spans="1:5" s="147" customFormat="1" ht="12.75">
      <c r="A179" s="185"/>
      <c r="B179" s="162" t="s">
        <v>205</v>
      </c>
      <c r="C179" s="163">
        <v>660</v>
      </c>
      <c r="D179" s="163">
        <v>1990</v>
      </c>
      <c r="E179" s="203">
        <f>D179/C179</f>
        <v>3.015151515151515</v>
      </c>
    </row>
    <row r="180" spans="1:5" s="147" customFormat="1" ht="12.75">
      <c r="A180" s="185"/>
      <c r="B180" s="162" t="s">
        <v>304</v>
      </c>
      <c r="C180" s="163">
        <v>92</v>
      </c>
      <c r="D180" s="163">
        <v>244</v>
      </c>
      <c r="E180" s="203">
        <f>D180/C180</f>
        <v>2.652173913043478</v>
      </c>
    </row>
    <row r="181" spans="1:5" s="147" customFormat="1" ht="12.75">
      <c r="A181" s="185"/>
      <c r="B181" s="162" t="s">
        <v>204</v>
      </c>
      <c r="C181" s="163">
        <v>8642</v>
      </c>
      <c r="D181" s="163">
        <v>17642</v>
      </c>
      <c r="E181" s="203">
        <f>D181/C181</f>
        <v>2.0414255959268686</v>
      </c>
    </row>
    <row r="182" spans="1:5" s="147" customFormat="1" ht="13.5" thickBot="1">
      <c r="A182" s="186"/>
      <c r="B182" s="149" t="s">
        <v>208</v>
      </c>
      <c r="C182" s="150">
        <v>1952</v>
      </c>
      <c r="D182" s="150">
        <v>3916</v>
      </c>
      <c r="E182" s="200">
        <f>D182/C182</f>
        <v>2.0061475409836067</v>
      </c>
    </row>
    <row r="183" spans="1:10" s="10" customFormat="1" ht="12.75">
      <c r="A183" s="128" t="s">
        <v>267</v>
      </c>
      <c r="E183" s="204"/>
      <c r="J183" s="46"/>
    </row>
    <row r="184" spans="2:5" s="147" customFormat="1" ht="12.75">
      <c r="B184" s="159"/>
      <c r="C184" s="160"/>
      <c r="D184" s="160"/>
      <c r="E184" s="205"/>
    </row>
    <row r="185" spans="1:5" s="147" customFormat="1" ht="12.75">
      <c r="A185" s="187" t="s">
        <v>303</v>
      </c>
      <c r="B185" s="187"/>
      <c r="C185" s="187"/>
      <c r="D185" s="187"/>
      <c r="E185" s="187"/>
    </row>
    <row r="186" spans="1:5" s="147" customFormat="1" ht="12.75">
      <c r="A186" s="187" t="s">
        <v>307</v>
      </c>
      <c r="B186" s="187"/>
      <c r="C186" s="187"/>
      <c r="D186" s="187"/>
      <c r="E186" s="187"/>
    </row>
    <row r="187" spans="3:4" ht="15">
      <c r="C187" s="161"/>
      <c r="D187" s="161"/>
    </row>
    <row r="188" spans="3:4" ht="15">
      <c r="C188" s="161"/>
      <c r="D188" s="161"/>
    </row>
    <row r="189" spans="3:4" ht="15">
      <c r="C189" s="161"/>
      <c r="D189" s="161"/>
    </row>
    <row r="190" spans="3:4" ht="15">
      <c r="C190" s="161"/>
      <c r="D190" s="161"/>
    </row>
    <row r="191" spans="3:4" ht="15">
      <c r="C191" s="161"/>
      <c r="D191" s="161"/>
    </row>
    <row r="192" spans="3:4" ht="15">
      <c r="C192" s="161"/>
      <c r="D192" s="161"/>
    </row>
    <row r="193" spans="3:4" ht="15">
      <c r="C193" s="161"/>
      <c r="D193" s="161"/>
    </row>
    <row r="194" spans="3:4" ht="15">
      <c r="C194" s="161"/>
      <c r="D194" s="161"/>
    </row>
    <row r="195" spans="3:4" ht="15">
      <c r="C195" s="161"/>
      <c r="D195" s="161"/>
    </row>
    <row r="196" spans="3:4" ht="15">
      <c r="C196" s="161"/>
      <c r="D196" s="161"/>
    </row>
    <row r="197" spans="3:4" ht="15">
      <c r="C197" s="161"/>
      <c r="D197" s="161"/>
    </row>
    <row r="198" spans="3:4" ht="15">
      <c r="C198" s="161"/>
      <c r="D198" s="161"/>
    </row>
    <row r="199" spans="3:4" ht="15">
      <c r="C199" s="161"/>
      <c r="D199" s="161"/>
    </row>
    <row r="200" spans="3:4" ht="15">
      <c r="C200" s="161"/>
      <c r="D200" s="161"/>
    </row>
    <row r="201" spans="3:4" ht="15">
      <c r="C201" s="161"/>
      <c r="D201" s="161"/>
    </row>
    <row r="202" spans="3:4" ht="15">
      <c r="C202" s="161"/>
      <c r="D202" s="161"/>
    </row>
    <row r="203" spans="3:4" ht="15">
      <c r="C203" s="161"/>
      <c r="D203" s="161"/>
    </row>
    <row r="204" spans="3:4" ht="15">
      <c r="C204" s="161"/>
      <c r="D204" s="161"/>
    </row>
    <row r="205" spans="3:4" ht="15">
      <c r="C205" s="161"/>
      <c r="D205" s="161"/>
    </row>
    <row r="206" spans="3:4" ht="15">
      <c r="C206" s="161"/>
      <c r="D206" s="161"/>
    </row>
    <row r="207" spans="3:4" ht="15">
      <c r="C207" s="161"/>
      <c r="D207" s="161"/>
    </row>
    <row r="208" spans="3:4" ht="15">
      <c r="C208" s="161"/>
      <c r="D208" s="161"/>
    </row>
    <row r="209" spans="3:4" ht="15">
      <c r="C209" s="161"/>
      <c r="D209" s="161"/>
    </row>
    <row r="210" spans="3:4" ht="15">
      <c r="C210" s="161"/>
      <c r="D210" s="161"/>
    </row>
    <row r="211" spans="3:4" ht="15">
      <c r="C211" s="161"/>
      <c r="D211" s="161"/>
    </row>
    <row r="212" spans="3:4" ht="15">
      <c r="C212" s="161"/>
      <c r="D212" s="161"/>
    </row>
    <row r="213" spans="3:4" ht="15">
      <c r="C213" s="161"/>
      <c r="D213" s="161"/>
    </row>
    <row r="214" spans="3:4" ht="15">
      <c r="C214" s="161"/>
      <c r="D214" s="161"/>
    </row>
    <row r="215" spans="3:4" ht="15">
      <c r="C215" s="161"/>
      <c r="D215" s="161"/>
    </row>
    <row r="216" spans="3:4" ht="15">
      <c r="C216" s="161"/>
      <c r="D216" s="161"/>
    </row>
    <row r="217" spans="3:4" ht="15">
      <c r="C217" s="161"/>
      <c r="D217" s="161"/>
    </row>
    <row r="218" spans="3:4" ht="15">
      <c r="C218" s="161"/>
      <c r="D218" s="161"/>
    </row>
    <row r="219" spans="3:4" ht="15">
      <c r="C219" s="161"/>
      <c r="D219" s="161"/>
    </row>
    <row r="220" spans="3:4" ht="15">
      <c r="C220" s="161"/>
      <c r="D220" s="161"/>
    </row>
    <row r="221" spans="3:4" ht="15">
      <c r="C221" s="161"/>
      <c r="D221" s="161"/>
    </row>
    <row r="222" spans="3:4" ht="15">
      <c r="C222" s="161"/>
      <c r="D222" s="161"/>
    </row>
    <row r="223" spans="3:4" ht="15">
      <c r="C223" s="161"/>
      <c r="D223" s="161"/>
    </row>
    <row r="224" spans="3:4" ht="15">
      <c r="C224" s="161"/>
      <c r="D224" s="161"/>
    </row>
    <row r="225" spans="3:4" ht="15">
      <c r="C225" s="161"/>
      <c r="D225" s="161"/>
    </row>
    <row r="226" spans="3:4" ht="15">
      <c r="C226" s="161"/>
      <c r="D226" s="161"/>
    </row>
    <row r="227" spans="3:4" ht="15">
      <c r="C227" s="161"/>
      <c r="D227" s="161"/>
    </row>
    <row r="228" spans="3:4" ht="15">
      <c r="C228" s="161"/>
      <c r="D228" s="161"/>
    </row>
    <row r="229" spans="3:4" ht="15">
      <c r="C229" s="161"/>
      <c r="D229" s="161"/>
    </row>
    <row r="230" spans="3:4" ht="15">
      <c r="C230" s="161"/>
      <c r="D230" s="161"/>
    </row>
    <row r="231" spans="3:4" ht="15">
      <c r="C231" s="161"/>
      <c r="D231" s="161"/>
    </row>
    <row r="232" spans="3:4" ht="15">
      <c r="C232" s="161"/>
      <c r="D232" s="161"/>
    </row>
    <row r="233" spans="3:4" ht="15">
      <c r="C233" s="161"/>
      <c r="D233" s="161"/>
    </row>
    <row r="234" spans="3:4" ht="15">
      <c r="C234" s="161"/>
      <c r="D234" s="161"/>
    </row>
    <row r="235" spans="3:4" ht="15">
      <c r="C235" s="161"/>
      <c r="D235" s="161"/>
    </row>
    <row r="236" spans="3:4" ht="15">
      <c r="C236" s="161"/>
      <c r="D236" s="161"/>
    </row>
    <row r="237" spans="3:4" ht="15">
      <c r="C237" s="161"/>
      <c r="D237" s="161"/>
    </row>
    <row r="238" spans="3:4" ht="15">
      <c r="C238" s="161"/>
      <c r="D238" s="161"/>
    </row>
    <row r="239" spans="3:4" ht="15">
      <c r="C239" s="161"/>
      <c r="D239" s="161"/>
    </row>
    <row r="240" spans="3:4" ht="15">
      <c r="C240" s="161"/>
      <c r="D240" s="161"/>
    </row>
    <row r="241" spans="3:4" ht="15">
      <c r="C241" s="161"/>
      <c r="D241" s="161"/>
    </row>
    <row r="242" spans="3:4" ht="15">
      <c r="C242" s="161"/>
      <c r="D242" s="161"/>
    </row>
    <row r="243" spans="3:4" ht="15">
      <c r="C243" s="161"/>
      <c r="D243" s="161"/>
    </row>
    <row r="244" spans="3:4" ht="15">
      <c r="C244" s="161"/>
      <c r="D244" s="161"/>
    </row>
    <row r="245" spans="3:4" ht="15">
      <c r="C245" s="161"/>
      <c r="D245" s="161"/>
    </row>
    <row r="246" spans="3:4" ht="15">
      <c r="C246" s="161"/>
      <c r="D246" s="161"/>
    </row>
    <row r="247" spans="3:4" ht="15">
      <c r="C247" s="161"/>
      <c r="D247" s="161"/>
    </row>
    <row r="248" spans="3:4" ht="15">
      <c r="C248" s="161"/>
      <c r="D248" s="161"/>
    </row>
  </sheetData>
  <sheetProtection/>
  <mergeCells count="4">
    <mergeCell ref="C3:E3"/>
    <mergeCell ref="A4:A182"/>
    <mergeCell ref="A185:E185"/>
    <mergeCell ref="A186:E18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42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3.7109375" style="10" customWidth="1"/>
    <col min="2" max="2" width="28.28125" style="11" customWidth="1"/>
    <col min="3" max="4" width="7.57421875" style="10" customWidth="1"/>
    <col min="5" max="5" width="7.28125" style="10" customWidth="1"/>
    <col min="6" max="6" width="7.57421875" style="10" customWidth="1"/>
    <col min="7" max="7" width="7.28125" style="10" customWidth="1"/>
    <col min="8" max="8" width="7.421875" style="10" customWidth="1"/>
    <col min="9" max="9" width="7.8515625" style="10" customWidth="1"/>
    <col min="10" max="10" width="7.421875" style="10" customWidth="1"/>
    <col min="11" max="11" width="8.57421875" style="10" customWidth="1"/>
    <col min="12" max="12" width="7.28125" style="10" customWidth="1"/>
    <col min="13" max="13" width="9.28125" style="10" customWidth="1"/>
    <col min="14" max="14" width="9.28125" style="10" bestFit="1" customWidth="1"/>
    <col min="15" max="15" width="11.421875" style="46" bestFit="1" customWidth="1"/>
    <col min="16" max="16384" width="9.140625" style="10" customWidth="1"/>
  </cols>
  <sheetData>
    <row r="1" spans="1:2" s="1" customFormat="1" ht="18.75">
      <c r="A1" s="2" t="s">
        <v>237</v>
      </c>
      <c r="B1" s="5"/>
    </row>
    <row r="2" spans="1:15" s="1" customFormat="1" ht="9.75" customHeight="1" thickBot="1">
      <c r="A2" s="4"/>
      <c r="B2" s="5"/>
      <c r="C2" s="3"/>
      <c r="D2" s="3"/>
      <c r="O2" s="3"/>
    </row>
    <row r="3" spans="2:15" s="1" customFormat="1" ht="13.5" thickBot="1">
      <c r="B3" s="5"/>
      <c r="C3" s="170">
        <v>2013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</row>
    <row r="4" spans="1:15" s="1" customFormat="1" ht="13.5" customHeight="1" thickBot="1">
      <c r="A4" s="171" t="s">
        <v>217</v>
      </c>
      <c r="B4" s="7" t="s">
        <v>0</v>
      </c>
      <c r="C4" s="63" t="s">
        <v>224</v>
      </c>
      <c r="D4" s="63" t="s">
        <v>225</v>
      </c>
      <c r="E4" s="63" t="s">
        <v>226</v>
      </c>
      <c r="F4" s="63" t="s">
        <v>227</v>
      </c>
      <c r="G4" s="63" t="s">
        <v>228</v>
      </c>
      <c r="H4" s="63" t="s">
        <v>229</v>
      </c>
      <c r="I4" s="63" t="s">
        <v>230</v>
      </c>
      <c r="J4" s="63" t="s">
        <v>231</v>
      </c>
      <c r="K4" s="63" t="s">
        <v>232</v>
      </c>
      <c r="L4" s="63" t="s">
        <v>233</v>
      </c>
      <c r="M4" s="63" t="s">
        <v>234</v>
      </c>
      <c r="N4" s="63" t="s">
        <v>235</v>
      </c>
      <c r="O4" s="63" t="s">
        <v>236</v>
      </c>
    </row>
    <row r="5" spans="1:15" s="1" customFormat="1" ht="13.5" thickBot="1">
      <c r="A5" s="172"/>
      <c r="B5" s="7" t="s">
        <v>1</v>
      </c>
      <c r="C5" s="8">
        <f>C6+C33+C78+C117+C153+C207+C215</f>
        <v>621818</v>
      </c>
      <c r="D5" s="8">
        <f>D6+D33+D78+D117+D153+D207+D215</f>
        <v>608957</v>
      </c>
      <c r="E5" s="8">
        <f>E6+E33+E78+E117+E153+E207+E215</f>
        <v>700918</v>
      </c>
      <c r="F5" s="8">
        <f>F6+F33+F78+F117+F153+F207+F215</f>
        <v>702357</v>
      </c>
      <c r="G5" s="8">
        <f>G6+G33+G78+G117+G153+G207+G215</f>
        <v>707620</v>
      </c>
      <c r="H5" s="8">
        <f>H6+H33+H78+H117+H153+H207+H215</f>
        <v>774763</v>
      </c>
      <c r="I5" s="8">
        <f>I6+I33+I78+I117+I153+I207+I215</f>
        <v>797928</v>
      </c>
      <c r="J5" s="8">
        <f>J6+J33+J78+J117+J153+J207+J215</f>
        <v>822148</v>
      </c>
      <c r="K5" s="8">
        <f>K6+K33+K78+K117+K153+K207+K215</f>
        <v>657933</v>
      </c>
      <c r="L5" s="8">
        <f>L6+L33+L78+L117+L153+L207+L215</f>
        <v>676340</v>
      </c>
      <c r="M5" s="8">
        <f>M6+M33+M78+M117+M153+M207+M215</f>
        <v>572484</v>
      </c>
      <c r="N5" s="8">
        <f>N6+N33+N78+N117+N153+N207+N215</f>
        <v>601644</v>
      </c>
      <c r="O5" s="8">
        <f>SUM(C5:N5)</f>
        <v>8244910</v>
      </c>
    </row>
    <row r="6" spans="1:15" s="53" customFormat="1" ht="13.5" customHeight="1" thickBot="1">
      <c r="A6" s="172"/>
      <c r="B6" s="50" t="s">
        <v>2</v>
      </c>
      <c r="C6" s="51">
        <f>C7+C29</f>
        <v>570924</v>
      </c>
      <c r="D6" s="51">
        <f>D7+D29</f>
        <v>555381</v>
      </c>
      <c r="E6" s="51">
        <f>E7+E29</f>
        <v>629591</v>
      </c>
      <c r="F6" s="51">
        <f>F7+F29</f>
        <v>633487</v>
      </c>
      <c r="G6" s="51">
        <f>G7+G29</f>
        <v>631042</v>
      </c>
      <c r="H6" s="51">
        <f>H7+H29</f>
        <v>675013</v>
      </c>
      <c r="I6" s="51">
        <f>I7+I29</f>
        <v>694742</v>
      </c>
      <c r="J6" s="51">
        <f>J7+J29</f>
        <v>727852</v>
      </c>
      <c r="K6" s="51">
        <f>K7+K29</f>
        <v>598786</v>
      </c>
      <c r="L6" s="51">
        <f>L7+L29</f>
        <v>612112</v>
      </c>
      <c r="M6" s="51">
        <f>M7+M29</f>
        <v>518775</v>
      </c>
      <c r="N6" s="51">
        <f>N7+N29</f>
        <v>524923</v>
      </c>
      <c r="O6" s="52">
        <f>SUM(C6:N6)</f>
        <v>7372628</v>
      </c>
    </row>
    <row r="7" spans="1:15" s="1" customFormat="1" ht="13.5" thickBot="1">
      <c r="A7" s="172"/>
      <c r="B7" s="7" t="s">
        <v>3</v>
      </c>
      <c r="C7" s="9">
        <f aca="true" t="shared" si="0" ref="C7:I7">SUM(C8:C28)</f>
        <v>554579</v>
      </c>
      <c r="D7" s="9">
        <f t="shared" si="0"/>
        <v>540449</v>
      </c>
      <c r="E7" s="9">
        <f t="shared" si="0"/>
        <v>613264</v>
      </c>
      <c r="F7" s="9">
        <f t="shared" si="0"/>
        <v>615619</v>
      </c>
      <c r="G7" s="9">
        <f t="shared" si="0"/>
        <v>615059</v>
      </c>
      <c r="H7" s="9">
        <f t="shared" si="0"/>
        <v>650164</v>
      </c>
      <c r="I7" s="9">
        <f t="shared" si="0"/>
        <v>659044</v>
      </c>
      <c r="J7" s="9">
        <f>SUM(J8:J28)</f>
        <v>712604</v>
      </c>
      <c r="K7" s="9">
        <f>SUM(K8:K28)</f>
        <v>589307</v>
      </c>
      <c r="L7" s="9">
        <f>SUM(L8:L28)</f>
        <v>600648</v>
      </c>
      <c r="M7" s="9">
        <f>SUM(M8:M28)</f>
        <v>511208</v>
      </c>
      <c r="N7" s="9">
        <f>SUM(N8:N28)</f>
        <v>516681</v>
      </c>
      <c r="O7" s="9">
        <f>SUM(C7:N7)</f>
        <v>7178626</v>
      </c>
    </row>
    <row r="8" spans="1:16" s="1" customFormat="1" ht="12.75">
      <c r="A8" s="172"/>
      <c r="B8" s="34" t="s">
        <v>5</v>
      </c>
      <c r="C8" s="165">
        <v>361191</v>
      </c>
      <c r="D8" s="165">
        <v>356684</v>
      </c>
      <c r="E8" s="165">
        <v>398717</v>
      </c>
      <c r="F8" s="165">
        <v>396216</v>
      </c>
      <c r="G8" s="165">
        <v>387176</v>
      </c>
      <c r="H8" s="165">
        <v>408809</v>
      </c>
      <c r="I8" s="15">
        <v>402403</v>
      </c>
      <c r="J8" s="165">
        <v>416615</v>
      </c>
      <c r="K8" s="165">
        <v>367701</v>
      </c>
      <c r="L8" s="165">
        <v>362856</v>
      </c>
      <c r="M8" s="165">
        <v>324740</v>
      </c>
      <c r="N8" s="165">
        <v>276734</v>
      </c>
      <c r="O8" s="16">
        <f>SUM(C8:N8)</f>
        <v>4459842</v>
      </c>
      <c r="P8" s="6"/>
    </row>
    <row r="9" spans="1:16" s="1" customFormat="1" ht="12.75">
      <c r="A9" s="172"/>
      <c r="B9" s="35" t="s">
        <v>4</v>
      </c>
      <c r="C9" s="19">
        <v>163222</v>
      </c>
      <c r="D9" s="19">
        <v>149930</v>
      </c>
      <c r="E9" s="19">
        <v>179682</v>
      </c>
      <c r="F9" s="19">
        <v>186375</v>
      </c>
      <c r="G9" s="19">
        <v>193414</v>
      </c>
      <c r="H9" s="19">
        <v>204849</v>
      </c>
      <c r="I9" s="19">
        <v>229905</v>
      </c>
      <c r="J9" s="19">
        <v>252992</v>
      </c>
      <c r="K9" s="19">
        <v>194452</v>
      </c>
      <c r="L9" s="19">
        <v>199026</v>
      </c>
      <c r="M9" s="19">
        <v>157589</v>
      </c>
      <c r="N9" s="19">
        <v>205268</v>
      </c>
      <c r="O9" s="18">
        <f>SUM(C9:N9)</f>
        <v>2316704</v>
      </c>
      <c r="P9" s="6"/>
    </row>
    <row r="10" spans="1:16" s="1" customFormat="1" ht="12.75">
      <c r="A10" s="172"/>
      <c r="B10" s="35" t="s">
        <v>7</v>
      </c>
      <c r="C10" s="17">
        <v>7727</v>
      </c>
      <c r="D10" s="17">
        <v>11076</v>
      </c>
      <c r="E10" s="17">
        <v>11123</v>
      </c>
      <c r="F10" s="17">
        <v>10404</v>
      </c>
      <c r="G10" s="17">
        <v>10660</v>
      </c>
      <c r="H10" s="17">
        <v>13152</v>
      </c>
      <c r="I10" s="19">
        <v>10851</v>
      </c>
      <c r="J10" s="17">
        <v>16706</v>
      </c>
      <c r="K10" s="17">
        <v>11344</v>
      </c>
      <c r="L10" s="17">
        <v>15300</v>
      </c>
      <c r="M10" s="17">
        <v>10411</v>
      </c>
      <c r="N10" s="17">
        <v>13232</v>
      </c>
      <c r="O10" s="18">
        <f>SUM(C10:N10)</f>
        <v>141986</v>
      </c>
      <c r="P10" s="6"/>
    </row>
    <row r="11" spans="1:16" s="1" customFormat="1" ht="12.75">
      <c r="A11" s="172"/>
      <c r="B11" s="35" t="s">
        <v>8</v>
      </c>
      <c r="C11" s="17">
        <v>6520</v>
      </c>
      <c r="D11" s="17">
        <v>6413</v>
      </c>
      <c r="E11" s="17">
        <v>6389</v>
      </c>
      <c r="F11" s="17">
        <v>6403</v>
      </c>
      <c r="G11" s="17">
        <v>6771</v>
      </c>
      <c r="H11" s="17">
        <v>7532</v>
      </c>
      <c r="I11" s="19">
        <v>6328</v>
      </c>
      <c r="J11" s="17">
        <v>8526</v>
      </c>
      <c r="K11" s="17">
        <v>5030</v>
      </c>
      <c r="L11" s="17">
        <v>7046</v>
      </c>
      <c r="M11" s="17">
        <v>5523</v>
      </c>
      <c r="N11" s="17">
        <v>5537</v>
      </c>
      <c r="O11" s="18">
        <f>SUM(C11:N11)</f>
        <v>78018</v>
      </c>
      <c r="P11" s="6"/>
    </row>
    <row r="12" spans="1:16" s="1" customFormat="1" ht="12.75">
      <c r="A12" s="172"/>
      <c r="B12" s="35" t="s">
        <v>6</v>
      </c>
      <c r="C12" s="17">
        <v>4427</v>
      </c>
      <c r="D12" s="17">
        <v>4623</v>
      </c>
      <c r="E12" s="17">
        <v>5977</v>
      </c>
      <c r="F12" s="17">
        <v>5668</v>
      </c>
      <c r="G12" s="17">
        <v>5965</v>
      </c>
      <c r="H12" s="17">
        <v>5672</v>
      </c>
      <c r="I12" s="19">
        <v>3182</v>
      </c>
      <c r="J12" s="17">
        <v>5779</v>
      </c>
      <c r="K12" s="17">
        <v>4809</v>
      </c>
      <c r="L12" s="17">
        <v>6023</v>
      </c>
      <c r="M12" s="17">
        <v>4954</v>
      </c>
      <c r="N12" s="17">
        <v>6499</v>
      </c>
      <c r="O12" s="18">
        <f>SUM(C12:N12)</f>
        <v>63578</v>
      </c>
      <c r="P12" s="6"/>
    </row>
    <row r="13" spans="1:16" s="1" customFormat="1" ht="12.75">
      <c r="A13" s="172"/>
      <c r="B13" s="36" t="s">
        <v>9</v>
      </c>
      <c r="C13" s="17">
        <v>5146</v>
      </c>
      <c r="D13" s="17">
        <v>3547</v>
      </c>
      <c r="E13" s="17">
        <v>4490</v>
      </c>
      <c r="F13" s="17">
        <v>3551</v>
      </c>
      <c r="G13" s="17">
        <v>3679</v>
      </c>
      <c r="H13" s="17">
        <v>3982</v>
      </c>
      <c r="I13" s="19">
        <v>2149</v>
      </c>
      <c r="J13" s="17">
        <v>4055</v>
      </c>
      <c r="K13" s="17">
        <v>1782</v>
      </c>
      <c r="L13" s="17">
        <v>3576</v>
      </c>
      <c r="M13" s="17">
        <v>2397</v>
      </c>
      <c r="N13" s="17">
        <v>2604</v>
      </c>
      <c r="O13" s="18">
        <f>SUM(C13:N13)</f>
        <v>40958</v>
      </c>
      <c r="P13" s="6"/>
    </row>
    <row r="14" spans="1:16" s="1" customFormat="1" ht="12.75">
      <c r="A14" s="172"/>
      <c r="B14" s="35" t="s">
        <v>16</v>
      </c>
      <c r="C14" s="19">
        <v>2503</v>
      </c>
      <c r="D14" s="19">
        <v>4173</v>
      </c>
      <c r="E14" s="19">
        <v>2670</v>
      </c>
      <c r="F14" s="19">
        <v>2740</v>
      </c>
      <c r="G14" s="19">
        <v>2940</v>
      </c>
      <c r="H14" s="19">
        <v>1887</v>
      </c>
      <c r="I14" s="19">
        <v>1271</v>
      </c>
      <c r="J14" s="19">
        <v>3245</v>
      </c>
      <c r="K14" s="19">
        <v>1048</v>
      </c>
      <c r="L14" s="19">
        <v>2992</v>
      </c>
      <c r="M14" s="19">
        <v>1918</v>
      </c>
      <c r="N14" s="19">
        <v>2211</v>
      </c>
      <c r="O14" s="18">
        <f>SUM(C14:N14)</f>
        <v>29598</v>
      </c>
      <c r="P14" s="6"/>
    </row>
    <row r="15" spans="1:16" s="1" customFormat="1" ht="12.75">
      <c r="A15" s="172"/>
      <c r="B15" s="36" t="s">
        <v>23</v>
      </c>
      <c r="C15" s="19">
        <v>526</v>
      </c>
      <c r="D15" s="19">
        <v>450</v>
      </c>
      <c r="E15" s="19">
        <v>609</v>
      </c>
      <c r="F15" s="19">
        <v>554</v>
      </c>
      <c r="G15" s="19">
        <v>641</v>
      </c>
      <c r="H15" s="19">
        <v>607</v>
      </c>
      <c r="I15" s="19">
        <v>530</v>
      </c>
      <c r="J15" s="19">
        <v>684</v>
      </c>
      <c r="K15" s="19">
        <v>507</v>
      </c>
      <c r="L15" s="19">
        <v>556</v>
      </c>
      <c r="M15" s="19">
        <v>474</v>
      </c>
      <c r="N15" s="19">
        <v>629</v>
      </c>
      <c r="O15" s="18">
        <f>SUM(C15:N15)</f>
        <v>6767</v>
      </c>
      <c r="P15" s="6"/>
    </row>
    <row r="16" spans="1:17" s="1" customFormat="1" ht="12.75">
      <c r="A16" s="172"/>
      <c r="B16" s="36" t="s">
        <v>19</v>
      </c>
      <c r="C16" s="17">
        <v>657</v>
      </c>
      <c r="D16" s="17">
        <v>677</v>
      </c>
      <c r="E16" s="17">
        <v>677</v>
      </c>
      <c r="F16" s="17">
        <v>708</v>
      </c>
      <c r="G16" s="17">
        <v>552</v>
      </c>
      <c r="H16" s="17">
        <v>381</v>
      </c>
      <c r="I16" s="19">
        <v>336</v>
      </c>
      <c r="J16" s="17">
        <v>674</v>
      </c>
      <c r="K16" s="17">
        <v>194</v>
      </c>
      <c r="L16" s="17">
        <v>691</v>
      </c>
      <c r="M16" s="17">
        <v>450</v>
      </c>
      <c r="N16" s="17">
        <v>712</v>
      </c>
      <c r="O16" s="18">
        <f>SUM(C16:N16)</f>
        <v>6709</v>
      </c>
      <c r="P16" s="6"/>
      <c r="Q16" s="6"/>
    </row>
    <row r="17" spans="1:17" s="1" customFormat="1" ht="12.75">
      <c r="A17" s="172"/>
      <c r="B17" s="36" t="s">
        <v>21</v>
      </c>
      <c r="C17" s="17">
        <v>465</v>
      </c>
      <c r="D17" s="17">
        <v>423</v>
      </c>
      <c r="E17" s="17">
        <v>453</v>
      </c>
      <c r="F17" s="17">
        <v>475</v>
      </c>
      <c r="G17" s="17">
        <v>560</v>
      </c>
      <c r="H17" s="17">
        <v>483</v>
      </c>
      <c r="I17" s="19">
        <v>223</v>
      </c>
      <c r="J17" s="17">
        <v>701</v>
      </c>
      <c r="K17" s="17">
        <v>468</v>
      </c>
      <c r="L17" s="17">
        <v>401</v>
      </c>
      <c r="M17" s="17">
        <v>492</v>
      </c>
      <c r="N17" s="17">
        <v>693</v>
      </c>
      <c r="O17" s="18">
        <f>SUM(C17:N17)</f>
        <v>5837</v>
      </c>
      <c r="P17" s="6"/>
      <c r="Q17" s="6"/>
    </row>
    <row r="18" spans="1:17" s="1" customFormat="1" ht="12.75">
      <c r="A18" s="172"/>
      <c r="B18" s="36" t="s">
        <v>24</v>
      </c>
      <c r="C18" s="27">
        <v>350</v>
      </c>
      <c r="D18" s="27">
        <v>389</v>
      </c>
      <c r="E18" s="27">
        <v>494</v>
      </c>
      <c r="F18" s="27">
        <v>445</v>
      </c>
      <c r="G18" s="27">
        <v>541</v>
      </c>
      <c r="H18" s="27">
        <v>608</v>
      </c>
      <c r="I18" s="27">
        <v>399</v>
      </c>
      <c r="J18" s="27">
        <v>535</v>
      </c>
      <c r="K18" s="27">
        <v>396</v>
      </c>
      <c r="L18" s="27">
        <v>409</v>
      </c>
      <c r="M18" s="27">
        <v>404</v>
      </c>
      <c r="N18" s="27">
        <v>577</v>
      </c>
      <c r="O18" s="18">
        <f>SUM(C18:N18)</f>
        <v>5547</v>
      </c>
      <c r="P18" s="6"/>
      <c r="Q18" s="6"/>
    </row>
    <row r="19" spans="1:17" s="1" customFormat="1" ht="12.75">
      <c r="A19" s="172"/>
      <c r="B19" s="35" t="s">
        <v>15</v>
      </c>
      <c r="C19" s="19">
        <v>521</v>
      </c>
      <c r="D19" s="19">
        <v>526</v>
      </c>
      <c r="E19" s="19">
        <v>479</v>
      </c>
      <c r="F19" s="19">
        <v>525</v>
      </c>
      <c r="G19" s="19">
        <v>455</v>
      </c>
      <c r="H19" s="19">
        <v>512</v>
      </c>
      <c r="I19" s="19">
        <v>370</v>
      </c>
      <c r="J19" s="19">
        <v>542</v>
      </c>
      <c r="K19" s="19">
        <v>280</v>
      </c>
      <c r="L19" s="19">
        <v>420</v>
      </c>
      <c r="M19" s="19">
        <v>433</v>
      </c>
      <c r="N19" s="19">
        <v>418</v>
      </c>
      <c r="O19" s="18">
        <f>SUM(C19:N19)</f>
        <v>5481</v>
      </c>
      <c r="P19" s="6"/>
      <c r="Q19" s="6"/>
    </row>
    <row r="20" spans="1:17" s="1" customFormat="1" ht="12.75">
      <c r="A20" s="172"/>
      <c r="B20" s="35" t="s">
        <v>10</v>
      </c>
      <c r="C20" s="17">
        <v>427</v>
      </c>
      <c r="D20" s="17">
        <v>459</v>
      </c>
      <c r="E20" s="17">
        <v>455</v>
      </c>
      <c r="F20" s="17">
        <v>402</v>
      </c>
      <c r="G20" s="17">
        <v>517</v>
      </c>
      <c r="H20" s="17">
        <v>452</v>
      </c>
      <c r="I20" s="19">
        <v>322</v>
      </c>
      <c r="J20" s="17">
        <v>445</v>
      </c>
      <c r="K20" s="17">
        <v>465</v>
      </c>
      <c r="L20" s="17">
        <v>492</v>
      </c>
      <c r="M20" s="17">
        <v>450</v>
      </c>
      <c r="N20" s="17">
        <v>382</v>
      </c>
      <c r="O20" s="18">
        <f>SUM(C20:N20)</f>
        <v>5268</v>
      </c>
      <c r="P20" s="6"/>
      <c r="Q20" s="6"/>
    </row>
    <row r="21" spans="1:17" s="1" customFormat="1" ht="12.75">
      <c r="A21" s="172"/>
      <c r="B21" s="37" t="s">
        <v>20</v>
      </c>
      <c r="C21" s="17">
        <v>279</v>
      </c>
      <c r="D21" s="17">
        <v>341</v>
      </c>
      <c r="E21" s="17">
        <v>332</v>
      </c>
      <c r="F21" s="17">
        <v>348</v>
      </c>
      <c r="G21" s="17">
        <v>335</v>
      </c>
      <c r="H21" s="17">
        <v>385</v>
      </c>
      <c r="I21" s="19">
        <v>228</v>
      </c>
      <c r="J21" s="17">
        <v>464</v>
      </c>
      <c r="K21" s="17">
        <v>313</v>
      </c>
      <c r="L21" s="17">
        <v>253</v>
      </c>
      <c r="M21" s="17">
        <v>288</v>
      </c>
      <c r="N21" s="17">
        <v>443</v>
      </c>
      <c r="O21" s="18">
        <f>SUM(C21:N21)</f>
        <v>4009</v>
      </c>
      <c r="P21" s="6"/>
      <c r="Q21" s="6"/>
    </row>
    <row r="22" spans="1:16" s="1" customFormat="1" ht="12.75">
      <c r="A22" s="172"/>
      <c r="B22" s="35" t="s">
        <v>14</v>
      </c>
      <c r="C22" s="19">
        <v>224</v>
      </c>
      <c r="D22" s="19">
        <v>240</v>
      </c>
      <c r="E22" s="19">
        <v>301</v>
      </c>
      <c r="F22" s="19">
        <v>314</v>
      </c>
      <c r="G22" s="19">
        <v>351</v>
      </c>
      <c r="H22" s="19">
        <v>333</v>
      </c>
      <c r="I22" s="19">
        <v>280</v>
      </c>
      <c r="J22" s="19">
        <v>223</v>
      </c>
      <c r="K22" s="19">
        <v>276</v>
      </c>
      <c r="L22" s="19">
        <v>221</v>
      </c>
      <c r="M22" s="19">
        <v>299</v>
      </c>
      <c r="N22" s="19">
        <v>287</v>
      </c>
      <c r="O22" s="18">
        <f>SUM(C22:N22)</f>
        <v>3349</v>
      </c>
      <c r="P22" s="6"/>
    </row>
    <row r="23" spans="1:16" s="1" customFormat="1" ht="12.75">
      <c r="A23" s="172"/>
      <c r="B23" s="36" t="s">
        <v>17</v>
      </c>
      <c r="C23" s="19">
        <v>173</v>
      </c>
      <c r="D23" s="19">
        <v>210</v>
      </c>
      <c r="E23" s="19">
        <v>185</v>
      </c>
      <c r="F23" s="19">
        <v>196</v>
      </c>
      <c r="G23" s="19">
        <v>227</v>
      </c>
      <c r="H23" s="19">
        <v>262</v>
      </c>
      <c r="I23" s="19">
        <v>104</v>
      </c>
      <c r="J23" s="19">
        <v>182</v>
      </c>
      <c r="K23" s="19">
        <v>100</v>
      </c>
      <c r="L23" s="19">
        <v>158</v>
      </c>
      <c r="M23" s="19">
        <v>195</v>
      </c>
      <c r="N23" s="19">
        <v>197</v>
      </c>
      <c r="O23" s="18">
        <f>SUM(C23:N23)</f>
        <v>2189</v>
      </c>
      <c r="P23" s="6"/>
    </row>
    <row r="24" spans="1:15" s="1" customFormat="1" ht="12.75">
      <c r="A24" s="172"/>
      <c r="B24" s="35" t="s">
        <v>18</v>
      </c>
      <c r="C24" s="19">
        <v>155</v>
      </c>
      <c r="D24" s="19">
        <v>204</v>
      </c>
      <c r="E24" s="19">
        <v>156</v>
      </c>
      <c r="F24" s="19">
        <v>169</v>
      </c>
      <c r="G24" s="19">
        <v>156</v>
      </c>
      <c r="H24" s="19">
        <v>127</v>
      </c>
      <c r="I24" s="19">
        <v>81</v>
      </c>
      <c r="J24" s="19">
        <v>159</v>
      </c>
      <c r="K24" s="19">
        <v>86</v>
      </c>
      <c r="L24" s="19">
        <v>168</v>
      </c>
      <c r="M24" s="19">
        <v>142</v>
      </c>
      <c r="N24" s="19">
        <v>197</v>
      </c>
      <c r="O24" s="18">
        <f>SUM(C24:N24)</f>
        <v>1800</v>
      </c>
    </row>
    <row r="25" spans="1:16" s="1" customFormat="1" ht="12.75">
      <c r="A25" s="172"/>
      <c r="B25" s="36" t="s">
        <v>12</v>
      </c>
      <c r="C25" s="19">
        <v>31</v>
      </c>
      <c r="D25" s="19">
        <v>41</v>
      </c>
      <c r="E25" s="19">
        <v>43</v>
      </c>
      <c r="F25" s="19">
        <v>80</v>
      </c>
      <c r="G25" s="19">
        <v>77</v>
      </c>
      <c r="H25" s="19">
        <v>68</v>
      </c>
      <c r="I25" s="19">
        <v>44</v>
      </c>
      <c r="J25" s="19">
        <v>35</v>
      </c>
      <c r="K25" s="19">
        <v>30</v>
      </c>
      <c r="L25" s="19">
        <v>20</v>
      </c>
      <c r="M25" s="19">
        <v>20</v>
      </c>
      <c r="N25" s="19">
        <v>23</v>
      </c>
      <c r="O25" s="18">
        <f>SUM(C25:N25)</f>
        <v>512</v>
      </c>
      <c r="P25" s="6"/>
    </row>
    <row r="26" spans="1:16" s="1" customFormat="1" ht="12.75">
      <c r="A26" s="172"/>
      <c r="B26" s="36" t="s">
        <v>13</v>
      </c>
      <c r="C26" s="19">
        <v>25</v>
      </c>
      <c r="D26" s="19">
        <v>26</v>
      </c>
      <c r="E26" s="19">
        <v>16</v>
      </c>
      <c r="F26" s="19">
        <v>13</v>
      </c>
      <c r="G26" s="19">
        <v>23</v>
      </c>
      <c r="H26" s="19">
        <v>35</v>
      </c>
      <c r="I26" s="19">
        <v>27</v>
      </c>
      <c r="J26" s="19">
        <v>27</v>
      </c>
      <c r="K26" s="19">
        <v>13</v>
      </c>
      <c r="L26" s="19">
        <v>14</v>
      </c>
      <c r="M26" s="19">
        <v>13</v>
      </c>
      <c r="N26" s="19">
        <v>21</v>
      </c>
      <c r="O26" s="18">
        <f>SUM(C26:N26)</f>
        <v>253</v>
      </c>
      <c r="P26" s="6"/>
    </row>
    <row r="27" spans="1:16" s="1" customFormat="1" ht="12.75">
      <c r="A27" s="172"/>
      <c r="B27" s="36" t="s">
        <v>22</v>
      </c>
      <c r="C27" s="19">
        <v>9</v>
      </c>
      <c r="D27" s="19">
        <v>14</v>
      </c>
      <c r="E27" s="19">
        <v>15</v>
      </c>
      <c r="F27" s="19">
        <v>25</v>
      </c>
      <c r="G27" s="19">
        <v>17</v>
      </c>
      <c r="H27" s="19">
        <v>27</v>
      </c>
      <c r="I27" s="19">
        <v>7</v>
      </c>
      <c r="J27" s="19">
        <v>15</v>
      </c>
      <c r="K27" s="19">
        <v>11</v>
      </c>
      <c r="L27" s="19">
        <v>23</v>
      </c>
      <c r="M27" s="19">
        <v>15</v>
      </c>
      <c r="N27" s="19">
        <v>16</v>
      </c>
      <c r="O27" s="18">
        <f>SUM(C27:N27)</f>
        <v>194</v>
      </c>
      <c r="P27" s="6"/>
    </row>
    <row r="28" spans="1:15" ht="13.5" thickBot="1">
      <c r="A28" s="172"/>
      <c r="B28" s="164" t="s">
        <v>11</v>
      </c>
      <c r="C28" s="166">
        <v>1</v>
      </c>
      <c r="D28" s="166">
        <v>3</v>
      </c>
      <c r="E28" s="166">
        <v>1</v>
      </c>
      <c r="F28" s="166">
        <v>8</v>
      </c>
      <c r="G28" s="166">
        <v>2</v>
      </c>
      <c r="H28" s="166">
        <v>1</v>
      </c>
      <c r="I28" s="188">
        <v>4</v>
      </c>
      <c r="J28" s="166">
        <v>0</v>
      </c>
      <c r="K28" s="166">
        <v>2</v>
      </c>
      <c r="L28" s="166">
        <v>3</v>
      </c>
      <c r="M28" s="166">
        <v>1</v>
      </c>
      <c r="N28" s="166">
        <v>1</v>
      </c>
      <c r="O28" s="21">
        <f>SUM(C28:N28)</f>
        <v>27</v>
      </c>
    </row>
    <row r="29" spans="1:15" ht="13.5" thickBot="1">
      <c r="A29" s="172"/>
      <c r="B29" s="22" t="s">
        <v>25</v>
      </c>
      <c r="C29" s="23">
        <f>SUM(C30:C32)</f>
        <v>16345</v>
      </c>
      <c r="D29" s="23">
        <f>SUM(D30:D32)</f>
        <v>14932</v>
      </c>
      <c r="E29" s="23">
        <f>SUM(E30:E32)</f>
        <v>16327</v>
      </c>
      <c r="F29" s="23">
        <f>SUM(F30:F32)</f>
        <v>17868</v>
      </c>
      <c r="G29" s="23">
        <f>SUM(G30:G32)</f>
        <v>15983</v>
      </c>
      <c r="H29" s="23">
        <f>SUM(H30:H32)</f>
        <v>24849</v>
      </c>
      <c r="I29" s="23">
        <f>SUM(I30:I32)</f>
        <v>35698</v>
      </c>
      <c r="J29" s="23">
        <f>SUM(J30:J32)</f>
        <v>15248</v>
      </c>
      <c r="K29" s="23">
        <f>SUM(K30:K32)</f>
        <v>9479</v>
      </c>
      <c r="L29" s="23">
        <f>SUM(L30:L32)</f>
        <v>11464</v>
      </c>
      <c r="M29" s="23">
        <f>SUM(M30:M32)</f>
        <v>7567</v>
      </c>
      <c r="N29" s="23">
        <f>SUM(N30:N32)</f>
        <v>8242</v>
      </c>
      <c r="O29" s="23">
        <f>SUM(C29:N29)</f>
        <v>194002</v>
      </c>
    </row>
    <row r="30" spans="1:15" ht="12.75">
      <c r="A30" s="172"/>
      <c r="B30" s="38" t="s">
        <v>27</v>
      </c>
      <c r="C30" s="25">
        <v>12544</v>
      </c>
      <c r="D30" s="25">
        <v>11652</v>
      </c>
      <c r="E30" s="25">
        <v>11995</v>
      </c>
      <c r="F30" s="25">
        <v>13377</v>
      </c>
      <c r="G30" s="25">
        <v>11860</v>
      </c>
      <c r="H30" s="25">
        <v>19189</v>
      </c>
      <c r="I30" s="25">
        <v>31096</v>
      </c>
      <c r="J30" s="25">
        <v>8318</v>
      </c>
      <c r="K30" s="25">
        <v>6103</v>
      </c>
      <c r="L30" s="25">
        <v>5662</v>
      </c>
      <c r="M30" s="25">
        <v>4640</v>
      </c>
      <c r="N30" s="25">
        <v>4378</v>
      </c>
      <c r="O30" s="26">
        <f>SUM(C30:N30)</f>
        <v>140814</v>
      </c>
    </row>
    <row r="31" spans="1:15" ht="12.75">
      <c r="A31" s="172"/>
      <c r="B31" s="39" t="s">
        <v>26</v>
      </c>
      <c r="C31" s="27">
        <v>3771</v>
      </c>
      <c r="D31" s="27">
        <v>3260</v>
      </c>
      <c r="E31" s="27">
        <v>4301</v>
      </c>
      <c r="F31" s="27">
        <v>4458</v>
      </c>
      <c r="G31" s="27">
        <v>4094</v>
      </c>
      <c r="H31" s="27">
        <v>5640</v>
      </c>
      <c r="I31" s="27">
        <v>4567</v>
      </c>
      <c r="J31" s="27">
        <v>6896</v>
      </c>
      <c r="K31" s="27">
        <v>3347</v>
      </c>
      <c r="L31" s="27">
        <v>5768</v>
      </c>
      <c r="M31" s="27">
        <v>2901</v>
      </c>
      <c r="N31" s="27">
        <v>3843</v>
      </c>
      <c r="O31" s="28">
        <f>SUM(C31:N31)</f>
        <v>52846</v>
      </c>
    </row>
    <row r="32" spans="1:15" ht="15.75" customHeight="1" thickBot="1">
      <c r="A32" s="172"/>
      <c r="B32" s="39" t="s">
        <v>28</v>
      </c>
      <c r="C32" s="27">
        <v>30</v>
      </c>
      <c r="D32" s="27">
        <v>20</v>
      </c>
      <c r="E32" s="27">
        <v>31</v>
      </c>
      <c r="F32" s="27">
        <v>33</v>
      </c>
      <c r="G32" s="27">
        <v>29</v>
      </c>
      <c r="H32" s="27">
        <v>20</v>
      </c>
      <c r="I32" s="27">
        <v>35</v>
      </c>
      <c r="J32" s="27">
        <v>34</v>
      </c>
      <c r="K32" s="27">
        <v>29</v>
      </c>
      <c r="L32" s="27">
        <v>34</v>
      </c>
      <c r="M32" s="27">
        <v>26</v>
      </c>
      <c r="N32" s="27">
        <v>21</v>
      </c>
      <c r="O32" s="28">
        <f>SUM(C32:N32)</f>
        <v>342</v>
      </c>
    </row>
    <row r="33" spans="1:15" s="56" customFormat="1" ht="13.5" thickBot="1">
      <c r="A33" s="172"/>
      <c r="B33" s="54" t="s">
        <v>29</v>
      </c>
      <c r="C33" s="55">
        <f>C34+C42+C55</f>
        <v>3722</v>
      </c>
      <c r="D33" s="55">
        <f>D34+D42+D55</f>
        <v>4680</v>
      </c>
      <c r="E33" s="55">
        <f>E34+E42+E55</f>
        <v>4904</v>
      </c>
      <c r="F33" s="55">
        <f>F34+F42+F55</f>
        <v>4660</v>
      </c>
      <c r="G33" s="55">
        <f>G34+G42+G55</f>
        <v>5999</v>
      </c>
      <c r="H33" s="55">
        <f>H34+H42+H55</f>
        <v>7869</v>
      </c>
      <c r="I33" s="55">
        <f>I34+I42+I55</f>
        <v>6023</v>
      </c>
      <c r="J33" s="55">
        <f>J34+J42+J55</f>
        <v>5411</v>
      </c>
      <c r="K33" s="55">
        <f>K34+K42+K55</f>
        <v>4897</v>
      </c>
      <c r="L33" s="55">
        <f>L34+L42+L55</f>
        <v>5298</v>
      </c>
      <c r="M33" s="55">
        <f>M34+M42+M55</f>
        <v>4760</v>
      </c>
      <c r="N33" s="55">
        <f>N34+N42+N55</f>
        <v>6569</v>
      </c>
      <c r="O33" s="55">
        <f>SUM(C33:N33)</f>
        <v>64792</v>
      </c>
    </row>
    <row r="34" spans="1:15" ht="13.5" thickBot="1">
      <c r="A34" s="172"/>
      <c r="B34" s="24" t="s">
        <v>30</v>
      </c>
      <c r="C34" s="23">
        <f>SUM(C35:C41)</f>
        <v>134</v>
      </c>
      <c r="D34" s="23">
        <f>SUM(D35:D41)</f>
        <v>119</v>
      </c>
      <c r="E34" s="23">
        <f>SUM(E35:E41)</f>
        <v>147</v>
      </c>
      <c r="F34" s="23">
        <f>SUM(F35:F41)</f>
        <v>135</v>
      </c>
      <c r="G34" s="23">
        <f>SUM(G35:G41)</f>
        <v>161</v>
      </c>
      <c r="H34" s="23">
        <f>SUM(H35:H41)</f>
        <v>299</v>
      </c>
      <c r="I34" s="23">
        <f>SUM(I35:I41)</f>
        <v>232</v>
      </c>
      <c r="J34" s="23">
        <f>SUM(J35:J41)</f>
        <v>236</v>
      </c>
      <c r="K34" s="23">
        <f>SUM(K35:K41)</f>
        <v>168</v>
      </c>
      <c r="L34" s="23">
        <f>SUM(L35:L41)</f>
        <v>153</v>
      </c>
      <c r="M34" s="23">
        <f>SUM(M35:M41)</f>
        <v>135</v>
      </c>
      <c r="N34" s="23">
        <f>SUM(N35:N41)</f>
        <v>197</v>
      </c>
      <c r="O34" s="23">
        <f>SUM(C34:N34)</f>
        <v>2116</v>
      </c>
    </row>
    <row r="35" spans="1:15" ht="12.75">
      <c r="A35" s="172"/>
      <c r="B35" s="38" t="s">
        <v>32</v>
      </c>
      <c r="C35" s="25">
        <v>43</v>
      </c>
      <c r="D35" s="25">
        <v>63</v>
      </c>
      <c r="E35" s="25">
        <v>39</v>
      </c>
      <c r="F35" s="25">
        <v>53</v>
      </c>
      <c r="G35" s="25">
        <v>90</v>
      </c>
      <c r="H35" s="25">
        <v>93</v>
      </c>
      <c r="I35" s="25">
        <v>94</v>
      </c>
      <c r="J35" s="25">
        <v>74</v>
      </c>
      <c r="K35" s="25">
        <v>77</v>
      </c>
      <c r="L35" s="25">
        <v>76</v>
      </c>
      <c r="M35" s="25">
        <v>84</v>
      </c>
      <c r="N35" s="25">
        <v>87</v>
      </c>
      <c r="O35" s="26">
        <f>SUM(C35:N35)</f>
        <v>873</v>
      </c>
    </row>
    <row r="36" spans="1:15" ht="12.75">
      <c r="A36" s="172"/>
      <c r="B36" s="39" t="s">
        <v>36</v>
      </c>
      <c r="C36" s="27">
        <v>58</v>
      </c>
      <c r="D36" s="27">
        <v>25</v>
      </c>
      <c r="E36" s="27">
        <v>29</v>
      </c>
      <c r="F36" s="27">
        <v>44</v>
      </c>
      <c r="G36" s="27">
        <v>23</v>
      </c>
      <c r="H36" s="27">
        <v>89</v>
      </c>
      <c r="I36" s="27">
        <v>58</v>
      </c>
      <c r="J36" s="27">
        <v>80</v>
      </c>
      <c r="K36" s="27">
        <v>27</v>
      </c>
      <c r="L36" s="27">
        <v>25</v>
      </c>
      <c r="M36" s="27">
        <v>21</v>
      </c>
      <c r="N36" s="27">
        <v>37</v>
      </c>
      <c r="O36" s="28">
        <f>SUM(C36:N36)</f>
        <v>516</v>
      </c>
    </row>
    <row r="37" spans="1:15" ht="12.75">
      <c r="A37" s="172"/>
      <c r="B37" s="39" t="s">
        <v>34</v>
      </c>
      <c r="C37" s="27">
        <v>25</v>
      </c>
      <c r="D37" s="27">
        <v>18</v>
      </c>
      <c r="E37" s="27">
        <v>48</v>
      </c>
      <c r="F37" s="27">
        <v>27</v>
      </c>
      <c r="G37" s="27">
        <v>30</v>
      </c>
      <c r="H37" s="27">
        <v>87</v>
      </c>
      <c r="I37" s="27">
        <v>55</v>
      </c>
      <c r="J37" s="27">
        <v>52</v>
      </c>
      <c r="K37" s="27">
        <v>29</v>
      </c>
      <c r="L37" s="27">
        <v>31</v>
      </c>
      <c r="M37" s="27">
        <v>16</v>
      </c>
      <c r="N37" s="27">
        <v>42</v>
      </c>
      <c r="O37" s="28">
        <f>SUM(C37:N37)</f>
        <v>460</v>
      </c>
    </row>
    <row r="38" spans="1:15" ht="12.75">
      <c r="A38" s="172"/>
      <c r="B38" s="39" t="s">
        <v>31</v>
      </c>
      <c r="C38" s="27">
        <v>4</v>
      </c>
      <c r="D38" s="27">
        <v>5</v>
      </c>
      <c r="E38" s="27">
        <v>18</v>
      </c>
      <c r="F38" s="27">
        <v>5</v>
      </c>
      <c r="G38" s="27">
        <v>11</v>
      </c>
      <c r="H38" s="27">
        <v>14</v>
      </c>
      <c r="I38" s="27">
        <v>7</v>
      </c>
      <c r="J38" s="27">
        <v>13</v>
      </c>
      <c r="K38" s="27">
        <v>16</v>
      </c>
      <c r="L38" s="27">
        <v>5</v>
      </c>
      <c r="M38" s="27">
        <v>3</v>
      </c>
      <c r="N38" s="27">
        <v>21</v>
      </c>
      <c r="O38" s="28">
        <f>SUM(C38:N38)</f>
        <v>122</v>
      </c>
    </row>
    <row r="39" spans="1:15" ht="12.75">
      <c r="A39" s="172"/>
      <c r="B39" s="39" t="s">
        <v>30</v>
      </c>
      <c r="C39" s="27">
        <v>0</v>
      </c>
      <c r="D39" s="27">
        <v>5</v>
      </c>
      <c r="E39" s="27">
        <v>5</v>
      </c>
      <c r="F39" s="27">
        <v>2</v>
      </c>
      <c r="G39" s="27">
        <v>2</v>
      </c>
      <c r="H39" s="27">
        <v>7</v>
      </c>
      <c r="I39" s="27">
        <v>7</v>
      </c>
      <c r="J39" s="27">
        <v>7</v>
      </c>
      <c r="K39" s="27">
        <v>14</v>
      </c>
      <c r="L39" s="27">
        <v>9</v>
      </c>
      <c r="M39" s="27">
        <v>4</v>
      </c>
      <c r="N39" s="27">
        <v>4</v>
      </c>
      <c r="O39" s="28">
        <f>SUM(C39:N39)</f>
        <v>66</v>
      </c>
    </row>
    <row r="40" spans="1:15" ht="12.75">
      <c r="A40" s="172"/>
      <c r="B40" s="39" t="s">
        <v>33</v>
      </c>
      <c r="C40" s="27">
        <v>2</v>
      </c>
      <c r="D40" s="27">
        <v>1</v>
      </c>
      <c r="E40" s="27">
        <v>5</v>
      </c>
      <c r="F40" s="27">
        <v>4</v>
      </c>
      <c r="G40" s="27">
        <v>2</v>
      </c>
      <c r="H40" s="27">
        <v>4</v>
      </c>
      <c r="I40" s="27">
        <v>9</v>
      </c>
      <c r="J40" s="27">
        <v>8</v>
      </c>
      <c r="K40" s="27">
        <v>5</v>
      </c>
      <c r="L40" s="27">
        <v>2</v>
      </c>
      <c r="M40" s="27">
        <v>5</v>
      </c>
      <c r="N40" s="27">
        <v>5</v>
      </c>
      <c r="O40" s="28">
        <f>SUM(C40:N40)</f>
        <v>52</v>
      </c>
    </row>
    <row r="41" spans="1:15" ht="13.5" thickBot="1">
      <c r="A41" s="172"/>
      <c r="B41" s="39" t="s">
        <v>35</v>
      </c>
      <c r="C41" s="27">
        <v>2</v>
      </c>
      <c r="D41" s="27">
        <v>2</v>
      </c>
      <c r="E41" s="27">
        <v>3</v>
      </c>
      <c r="F41" s="27">
        <v>0</v>
      </c>
      <c r="G41" s="27">
        <v>3</v>
      </c>
      <c r="H41" s="27">
        <v>5</v>
      </c>
      <c r="I41" s="27">
        <v>2</v>
      </c>
      <c r="J41" s="27">
        <v>2</v>
      </c>
      <c r="K41" s="27">
        <v>0</v>
      </c>
      <c r="L41" s="27">
        <v>5</v>
      </c>
      <c r="M41" s="27">
        <v>2</v>
      </c>
      <c r="N41" s="27">
        <v>1</v>
      </c>
      <c r="O41" s="28">
        <f>SUM(C41:N41)</f>
        <v>27</v>
      </c>
    </row>
    <row r="42" spans="1:15" ht="13.5" thickBot="1">
      <c r="A42" s="172"/>
      <c r="B42" s="24" t="s">
        <v>37</v>
      </c>
      <c r="C42" s="23">
        <f>SUM(C43:C54)</f>
        <v>2696</v>
      </c>
      <c r="D42" s="23">
        <f aca="true" t="shared" si="1" ref="D42:I42">SUM(D43:D54)</f>
        <v>3695</v>
      </c>
      <c r="E42" s="23">
        <f t="shared" si="1"/>
        <v>3723</v>
      </c>
      <c r="F42" s="23">
        <f t="shared" si="1"/>
        <v>3377</v>
      </c>
      <c r="G42" s="23">
        <f t="shared" si="1"/>
        <v>4707</v>
      </c>
      <c r="H42" s="23">
        <f t="shared" si="1"/>
        <v>4947</v>
      </c>
      <c r="I42" s="23">
        <f t="shared" si="1"/>
        <v>4128</v>
      </c>
      <c r="J42" s="23">
        <f>SUM(J43:J54)</f>
        <v>3347</v>
      </c>
      <c r="K42" s="23">
        <f>SUM(K43:K54)</f>
        <v>3612</v>
      </c>
      <c r="L42" s="23">
        <f>SUM(L43:L54)</f>
        <v>3965</v>
      </c>
      <c r="M42" s="23">
        <f>SUM(M43:M54)</f>
        <v>3720</v>
      </c>
      <c r="N42" s="23">
        <f>SUM(N43:N54)</f>
        <v>4018</v>
      </c>
      <c r="O42" s="23">
        <f>SUM(C42:N42)</f>
        <v>45935</v>
      </c>
    </row>
    <row r="43" spans="1:15" ht="12.75">
      <c r="A43" s="172"/>
      <c r="B43" s="41" t="s">
        <v>40</v>
      </c>
      <c r="C43" s="25">
        <v>2466</v>
      </c>
      <c r="D43" s="25">
        <v>3370</v>
      </c>
      <c r="E43" s="25">
        <v>3490</v>
      </c>
      <c r="F43" s="25">
        <v>3118</v>
      </c>
      <c r="G43" s="25">
        <v>4378</v>
      </c>
      <c r="H43" s="25">
        <v>4488</v>
      </c>
      <c r="I43" s="25">
        <v>3673</v>
      </c>
      <c r="J43" s="25">
        <v>2969</v>
      </c>
      <c r="K43" s="25">
        <v>3185</v>
      </c>
      <c r="L43" s="25">
        <v>3467</v>
      </c>
      <c r="M43" s="25">
        <v>3222</v>
      </c>
      <c r="N43" s="25">
        <v>3397</v>
      </c>
      <c r="O43" s="26">
        <f>SUM(C43:N43)</f>
        <v>41223</v>
      </c>
    </row>
    <row r="44" spans="1:15" ht="12.75">
      <c r="A44" s="172"/>
      <c r="B44" s="42" t="s">
        <v>41</v>
      </c>
      <c r="C44" s="27">
        <v>94</v>
      </c>
      <c r="D44" s="27">
        <v>81</v>
      </c>
      <c r="E44" s="27">
        <v>118</v>
      </c>
      <c r="F44" s="27">
        <v>175</v>
      </c>
      <c r="G44" s="27">
        <v>193</v>
      </c>
      <c r="H44" s="27">
        <v>274</v>
      </c>
      <c r="I44" s="27">
        <v>289</v>
      </c>
      <c r="J44" s="27">
        <v>204</v>
      </c>
      <c r="K44" s="27">
        <v>297</v>
      </c>
      <c r="L44" s="27">
        <v>349</v>
      </c>
      <c r="M44" s="27">
        <v>359</v>
      </c>
      <c r="N44" s="27">
        <v>439</v>
      </c>
      <c r="O44" s="28">
        <f>SUM(C44:N44)</f>
        <v>2872</v>
      </c>
    </row>
    <row r="45" spans="1:15" ht="12.75">
      <c r="A45" s="172"/>
      <c r="B45" s="42" t="s">
        <v>42</v>
      </c>
      <c r="C45" s="27">
        <v>81</v>
      </c>
      <c r="D45" s="27">
        <v>43</v>
      </c>
      <c r="E45" s="27">
        <v>34</v>
      </c>
      <c r="F45" s="27">
        <v>45</v>
      </c>
      <c r="G45" s="27">
        <v>64</v>
      </c>
      <c r="H45" s="27">
        <v>67</v>
      </c>
      <c r="I45" s="27">
        <v>87</v>
      </c>
      <c r="J45" s="27">
        <v>72</v>
      </c>
      <c r="K45" s="27">
        <v>58</v>
      </c>
      <c r="L45" s="27">
        <v>48</v>
      </c>
      <c r="M45" s="27">
        <v>66</v>
      </c>
      <c r="N45" s="27">
        <v>63</v>
      </c>
      <c r="O45" s="28">
        <f>SUM(C45:N45)</f>
        <v>728</v>
      </c>
    </row>
    <row r="46" spans="1:15" ht="12.75">
      <c r="A46" s="172"/>
      <c r="B46" s="42" t="s">
        <v>47</v>
      </c>
      <c r="C46" s="27">
        <v>7</v>
      </c>
      <c r="D46" s="27">
        <v>163</v>
      </c>
      <c r="E46" s="27">
        <v>8</v>
      </c>
      <c r="F46" s="27">
        <v>6</v>
      </c>
      <c r="G46" s="27">
        <v>23</v>
      </c>
      <c r="H46" s="27">
        <v>28</v>
      </c>
      <c r="I46" s="27">
        <v>26</v>
      </c>
      <c r="J46" s="27">
        <v>15</v>
      </c>
      <c r="K46" s="27">
        <v>26</v>
      </c>
      <c r="L46" s="27">
        <v>25</v>
      </c>
      <c r="M46" s="27">
        <v>30</v>
      </c>
      <c r="N46" s="27">
        <v>26</v>
      </c>
      <c r="O46" s="28">
        <f>SUM(C46:N46)</f>
        <v>383</v>
      </c>
    </row>
    <row r="47" spans="1:15" ht="12.75">
      <c r="A47" s="172"/>
      <c r="B47" s="42" t="s">
        <v>48</v>
      </c>
      <c r="C47" s="27">
        <v>17</v>
      </c>
      <c r="D47" s="27">
        <v>5</v>
      </c>
      <c r="E47" s="27">
        <v>13</v>
      </c>
      <c r="F47" s="27">
        <v>12</v>
      </c>
      <c r="G47" s="27">
        <v>17</v>
      </c>
      <c r="H47" s="27">
        <v>25</v>
      </c>
      <c r="I47" s="27">
        <v>15</v>
      </c>
      <c r="J47" s="27">
        <v>22</v>
      </c>
      <c r="K47" s="27">
        <v>10</v>
      </c>
      <c r="L47" s="27">
        <v>23</v>
      </c>
      <c r="M47" s="27">
        <v>10</v>
      </c>
      <c r="N47" s="27">
        <v>37</v>
      </c>
      <c r="O47" s="28">
        <f>SUM(C47:N47)</f>
        <v>206</v>
      </c>
    </row>
    <row r="48" spans="1:15" ht="12.75">
      <c r="A48" s="172"/>
      <c r="B48" s="42" t="s">
        <v>43</v>
      </c>
      <c r="C48" s="27">
        <v>2</v>
      </c>
      <c r="D48" s="27">
        <v>7</v>
      </c>
      <c r="E48" s="27">
        <v>11</v>
      </c>
      <c r="F48" s="27">
        <v>6</v>
      </c>
      <c r="G48" s="27">
        <v>12</v>
      </c>
      <c r="H48" s="27">
        <v>12</v>
      </c>
      <c r="I48" s="27">
        <v>8</v>
      </c>
      <c r="J48" s="27">
        <v>18</v>
      </c>
      <c r="K48" s="27">
        <v>16</v>
      </c>
      <c r="L48" s="27">
        <v>12</v>
      </c>
      <c r="M48" s="27">
        <v>6</v>
      </c>
      <c r="N48" s="27">
        <v>12</v>
      </c>
      <c r="O48" s="28">
        <f>SUM(C48:N48)</f>
        <v>122</v>
      </c>
    </row>
    <row r="49" spans="1:15" ht="12.75">
      <c r="A49" s="172"/>
      <c r="B49" s="42" t="s">
        <v>49</v>
      </c>
      <c r="C49" s="27">
        <v>6</v>
      </c>
      <c r="D49" s="27">
        <v>2</v>
      </c>
      <c r="E49" s="27">
        <v>8</v>
      </c>
      <c r="F49" s="27">
        <v>2</v>
      </c>
      <c r="G49" s="27">
        <v>2</v>
      </c>
      <c r="H49" s="27">
        <v>37</v>
      </c>
      <c r="I49" s="27">
        <v>7</v>
      </c>
      <c r="J49" s="27">
        <v>12</v>
      </c>
      <c r="K49" s="27">
        <v>7</v>
      </c>
      <c r="L49" s="27">
        <v>9</v>
      </c>
      <c r="M49" s="27">
        <v>2</v>
      </c>
      <c r="N49" s="27">
        <v>17</v>
      </c>
      <c r="O49" s="28">
        <f>SUM(C49:N49)</f>
        <v>111</v>
      </c>
    </row>
    <row r="50" spans="1:15" ht="12.75">
      <c r="A50" s="172"/>
      <c r="B50" s="42" t="s">
        <v>39</v>
      </c>
      <c r="C50" s="27">
        <v>11</v>
      </c>
      <c r="D50" s="27">
        <v>8</v>
      </c>
      <c r="E50" s="27">
        <v>12</v>
      </c>
      <c r="F50" s="27">
        <v>3</v>
      </c>
      <c r="G50" s="27">
        <v>4</v>
      </c>
      <c r="H50" s="27">
        <v>5</v>
      </c>
      <c r="I50" s="27">
        <v>2</v>
      </c>
      <c r="J50" s="27">
        <v>9</v>
      </c>
      <c r="K50" s="27">
        <v>2</v>
      </c>
      <c r="L50" s="27">
        <v>10</v>
      </c>
      <c r="M50" s="27">
        <v>7</v>
      </c>
      <c r="N50" s="27">
        <v>8</v>
      </c>
      <c r="O50" s="28">
        <f>SUM(C50:N50)</f>
        <v>81</v>
      </c>
    </row>
    <row r="51" spans="1:15" ht="12.75">
      <c r="A51" s="172"/>
      <c r="B51" s="42" t="s">
        <v>44</v>
      </c>
      <c r="C51" s="27">
        <v>3</v>
      </c>
      <c r="D51" s="27">
        <v>8</v>
      </c>
      <c r="E51" s="27">
        <v>8</v>
      </c>
      <c r="F51" s="27">
        <v>3</v>
      </c>
      <c r="G51" s="27">
        <v>4</v>
      </c>
      <c r="H51" s="27">
        <v>7</v>
      </c>
      <c r="I51" s="27">
        <v>8</v>
      </c>
      <c r="J51" s="27">
        <v>12</v>
      </c>
      <c r="K51" s="27">
        <v>4</v>
      </c>
      <c r="L51" s="27">
        <v>11</v>
      </c>
      <c r="M51" s="27">
        <v>7</v>
      </c>
      <c r="N51" s="27">
        <v>5</v>
      </c>
      <c r="O51" s="28">
        <f>SUM(C51:N51)</f>
        <v>80</v>
      </c>
    </row>
    <row r="52" spans="1:15" ht="12.75">
      <c r="A52" s="172"/>
      <c r="B52" s="42" t="s">
        <v>45</v>
      </c>
      <c r="C52" s="27">
        <v>7</v>
      </c>
      <c r="D52" s="27">
        <v>2</v>
      </c>
      <c r="E52" s="27">
        <v>3</v>
      </c>
      <c r="F52" s="27">
        <v>4</v>
      </c>
      <c r="G52" s="27">
        <v>8</v>
      </c>
      <c r="H52" s="27">
        <v>3</v>
      </c>
      <c r="I52" s="27">
        <v>9</v>
      </c>
      <c r="J52" s="27">
        <v>3</v>
      </c>
      <c r="K52" s="27">
        <v>4</v>
      </c>
      <c r="L52" s="27">
        <v>3</v>
      </c>
      <c r="M52" s="27">
        <v>7</v>
      </c>
      <c r="N52" s="27">
        <v>5</v>
      </c>
      <c r="O52" s="28">
        <f>SUM(C52:N52)</f>
        <v>58</v>
      </c>
    </row>
    <row r="53" spans="1:15" ht="12.75">
      <c r="A53" s="172"/>
      <c r="B53" s="42" t="s">
        <v>38</v>
      </c>
      <c r="C53" s="27">
        <v>1</v>
      </c>
      <c r="D53" s="27">
        <v>0</v>
      </c>
      <c r="E53" s="27">
        <v>16</v>
      </c>
      <c r="F53" s="27">
        <v>3</v>
      </c>
      <c r="G53" s="27">
        <v>2</v>
      </c>
      <c r="H53" s="27">
        <v>1</v>
      </c>
      <c r="I53" s="27">
        <v>1</v>
      </c>
      <c r="J53" s="27">
        <v>8</v>
      </c>
      <c r="K53" s="27">
        <v>1</v>
      </c>
      <c r="L53" s="27">
        <v>6</v>
      </c>
      <c r="M53" s="27">
        <v>0</v>
      </c>
      <c r="N53" s="27">
        <v>5</v>
      </c>
      <c r="O53" s="28">
        <f>SUM(C53:N53)</f>
        <v>44</v>
      </c>
    </row>
    <row r="54" spans="1:15" ht="13.5" thickBot="1">
      <c r="A54" s="172"/>
      <c r="B54" s="43" t="s">
        <v>46</v>
      </c>
      <c r="C54" s="20">
        <v>1</v>
      </c>
      <c r="D54" s="20">
        <v>6</v>
      </c>
      <c r="E54" s="20">
        <v>2</v>
      </c>
      <c r="F54" s="20">
        <v>0</v>
      </c>
      <c r="G54" s="20">
        <v>0</v>
      </c>
      <c r="H54" s="20">
        <v>0</v>
      </c>
      <c r="I54" s="20">
        <v>3</v>
      </c>
      <c r="J54" s="20">
        <v>3</v>
      </c>
      <c r="K54" s="20">
        <v>2</v>
      </c>
      <c r="L54" s="20">
        <v>2</v>
      </c>
      <c r="M54" s="20">
        <v>4</v>
      </c>
      <c r="N54" s="20">
        <v>4</v>
      </c>
      <c r="O54" s="29">
        <f>SUM(C54:N54)</f>
        <v>27</v>
      </c>
    </row>
    <row r="55" spans="1:15" ht="13.5" thickBot="1">
      <c r="A55" s="172"/>
      <c r="B55" s="24" t="s">
        <v>50</v>
      </c>
      <c r="C55" s="23">
        <f aca="true" t="shared" si="2" ref="C55:I55">SUM(C56:C77)</f>
        <v>892</v>
      </c>
      <c r="D55" s="23">
        <f t="shared" si="2"/>
        <v>866</v>
      </c>
      <c r="E55" s="23">
        <f t="shared" si="2"/>
        <v>1034</v>
      </c>
      <c r="F55" s="23">
        <f t="shared" si="2"/>
        <v>1148</v>
      </c>
      <c r="G55" s="23">
        <f t="shared" si="2"/>
        <v>1131</v>
      </c>
      <c r="H55" s="23">
        <f t="shared" si="2"/>
        <v>2623</v>
      </c>
      <c r="I55" s="23">
        <f t="shared" si="2"/>
        <v>1663</v>
      </c>
      <c r="J55" s="23">
        <f>SUM(J56:J77)</f>
        <v>1828</v>
      </c>
      <c r="K55" s="23">
        <f>SUM(K56:K77)</f>
        <v>1117</v>
      </c>
      <c r="L55" s="23">
        <f>SUM(L56:L77)</f>
        <v>1180</v>
      </c>
      <c r="M55" s="23">
        <f>SUM(M56:M77)</f>
        <v>905</v>
      </c>
      <c r="N55" s="23">
        <f>SUM(N56:N77)</f>
        <v>2354</v>
      </c>
      <c r="O55" s="23">
        <f>SUM(C55:N55)</f>
        <v>16741</v>
      </c>
    </row>
    <row r="56" spans="1:15" ht="12.75">
      <c r="A56" s="172"/>
      <c r="B56" s="41" t="s">
        <v>61</v>
      </c>
      <c r="C56" s="25">
        <v>161</v>
      </c>
      <c r="D56" s="25">
        <v>155</v>
      </c>
      <c r="E56" s="25">
        <v>189</v>
      </c>
      <c r="F56" s="25">
        <v>204</v>
      </c>
      <c r="G56" s="25">
        <v>180</v>
      </c>
      <c r="H56" s="25">
        <v>938</v>
      </c>
      <c r="I56" s="25">
        <v>237</v>
      </c>
      <c r="J56" s="25">
        <v>289</v>
      </c>
      <c r="K56" s="25">
        <v>175</v>
      </c>
      <c r="L56" s="25">
        <v>179</v>
      </c>
      <c r="M56" s="25">
        <v>111</v>
      </c>
      <c r="N56" s="25">
        <v>1184</v>
      </c>
      <c r="O56" s="26">
        <f>SUM(C56:N56)</f>
        <v>4002</v>
      </c>
    </row>
    <row r="57" spans="1:15" ht="12.75">
      <c r="A57" s="172"/>
      <c r="B57" s="42" t="s">
        <v>68</v>
      </c>
      <c r="C57" s="27">
        <v>152</v>
      </c>
      <c r="D57" s="27">
        <v>120</v>
      </c>
      <c r="E57" s="27">
        <v>187</v>
      </c>
      <c r="F57" s="27">
        <v>207</v>
      </c>
      <c r="G57" s="27">
        <v>198</v>
      </c>
      <c r="H57" s="27">
        <v>299</v>
      </c>
      <c r="I57" s="27">
        <v>274</v>
      </c>
      <c r="J57" s="27">
        <v>342</v>
      </c>
      <c r="K57" s="27">
        <v>212</v>
      </c>
      <c r="L57" s="27">
        <v>146</v>
      </c>
      <c r="M57" s="27">
        <v>168</v>
      </c>
      <c r="N57" s="27">
        <v>318</v>
      </c>
      <c r="O57" s="28">
        <f>SUM(C57:N57)</f>
        <v>2623</v>
      </c>
    </row>
    <row r="58" spans="1:15" ht="12.75">
      <c r="A58" s="172"/>
      <c r="B58" s="39" t="s">
        <v>50</v>
      </c>
      <c r="C58" s="27">
        <v>124</v>
      </c>
      <c r="D58" s="27">
        <v>120</v>
      </c>
      <c r="E58" s="27">
        <v>150</v>
      </c>
      <c r="F58" s="27">
        <v>193</v>
      </c>
      <c r="G58" s="27">
        <v>123</v>
      </c>
      <c r="H58" s="27">
        <v>246</v>
      </c>
      <c r="I58" s="27">
        <v>197</v>
      </c>
      <c r="J58" s="27">
        <v>173</v>
      </c>
      <c r="K58" s="27">
        <v>126</v>
      </c>
      <c r="L58" s="27">
        <v>139</v>
      </c>
      <c r="M58" s="27">
        <v>130</v>
      </c>
      <c r="N58" s="27">
        <v>237</v>
      </c>
      <c r="O58" s="28">
        <f>SUM(C58:N58)</f>
        <v>1958</v>
      </c>
    </row>
    <row r="59" spans="1:15" ht="12.75">
      <c r="A59" s="172"/>
      <c r="B59" s="42" t="s">
        <v>64</v>
      </c>
      <c r="C59" s="27">
        <v>69</v>
      </c>
      <c r="D59" s="27">
        <v>103</v>
      </c>
      <c r="E59" s="27">
        <v>77</v>
      </c>
      <c r="F59" s="27">
        <v>120</v>
      </c>
      <c r="G59" s="27">
        <v>138</v>
      </c>
      <c r="H59" s="27">
        <v>313</v>
      </c>
      <c r="I59" s="27">
        <v>212</v>
      </c>
      <c r="J59" s="27">
        <v>222</v>
      </c>
      <c r="K59" s="27">
        <v>81</v>
      </c>
      <c r="L59" s="27">
        <v>204</v>
      </c>
      <c r="M59" s="27">
        <v>75</v>
      </c>
      <c r="N59" s="27">
        <v>119</v>
      </c>
      <c r="O59" s="28">
        <f>SUM(C59:N59)</f>
        <v>1733</v>
      </c>
    </row>
    <row r="60" spans="1:15" ht="12.75">
      <c r="A60" s="172"/>
      <c r="B60" s="42" t="s">
        <v>69</v>
      </c>
      <c r="C60" s="27">
        <v>72</v>
      </c>
      <c r="D60" s="27">
        <v>65</v>
      </c>
      <c r="E60" s="27">
        <v>107</v>
      </c>
      <c r="F60" s="27">
        <v>99</v>
      </c>
      <c r="G60" s="27">
        <v>108</v>
      </c>
      <c r="H60" s="27">
        <v>174</v>
      </c>
      <c r="I60" s="27">
        <v>187</v>
      </c>
      <c r="J60" s="27">
        <v>212</v>
      </c>
      <c r="K60" s="27">
        <v>99</v>
      </c>
      <c r="L60" s="27">
        <v>84</v>
      </c>
      <c r="M60" s="27">
        <v>91</v>
      </c>
      <c r="N60" s="27">
        <v>88</v>
      </c>
      <c r="O60" s="28">
        <f>SUM(C60:N60)</f>
        <v>1386</v>
      </c>
    </row>
    <row r="61" spans="1:15" ht="12.75">
      <c r="A61" s="172"/>
      <c r="B61" s="42" t="s">
        <v>70</v>
      </c>
      <c r="C61" s="27">
        <v>89</v>
      </c>
      <c r="D61" s="27">
        <v>51</v>
      </c>
      <c r="E61" s="27">
        <v>54</v>
      </c>
      <c r="F61" s="27">
        <v>52</v>
      </c>
      <c r="G61" s="27">
        <v>98</v>
      </c>
      <c r="H61" s="27">
        <v>164</v>
      </c>
      <c r="I61" s="27">
        <v>148</v>
      </c>
      <c r="J61" s="27">
        <v>142</v>
      </c>
      <c r="K61" s="27">
        <v>89</v>
      </c>
      <c r="L61" s="27">
        <v>113</v>
      </c>
      <c r="M61" s="27">
        <v>65</v>
      </c>
      <c r="N61" s="27">
        <v>92</v>
      </c>
      <c r="O61" s="28">
        <f>SUM(C61:N61)</f>
        <v>1157</v>
      </c>
    </row>
    <row r="62" spans="1:15" ht="12.75">
      <c r="A62" s="172"/>
      <c r="B62" s="42" t="s">
        <v>71</v>
      </c>
      <c r="C62" s="27">
        <v>56</v>
      </c>
      <c r="D62" s="27">
        <v>76</v>
      </c>
      <c r="E62" s="27">
        <v>60</v>
      </c>
      <c r="F62" s="27">
        <v>85</v>
      </c>
      <c r="G62" s="27">
        <v>83</v>
      </c>
      <c r="H62" s="27">
        <v>145</v>
      </c>
      <c r="I62" s="27">
        <v>101</v>
      </c>
      <c r="J62" s="27">
        <v>109</v>
      </c>
      <c r="K62" s="27">
        <v>105</v>
      </c>
      <c r="L62" s="27">
        <v>91</v>
      </c>
      <c r="M62" s="27">
        <v>110</v>
      </c>
      <c r="N62" s="27">
        <v>90</v>
      </c>
      <c r="O62" s="28">
        <f>SUM(C62:N62)</f>
        <v>1111</v>
      </c>
    </row>
    <row r="63" spans="1:15" ht="12.75">
      <c r="A63" s="172"/>
      <c r="B63" s="42" t="s">
        <v>58</v>
      </c>
      <c r="C63" s="27">
        <v>35</v>
      </c>
      <c r="D63" s="27">
        <v>40</v>
      </c>
      <c r="E63" s="27">
        <v>37</v>
      </c>
      <c r="F63" s="27">
        <v>37</v>
      </c>
      <c r="G63" s="27">
        <v>43</v>
      </c>
      <c r="H63" s="27">
        <v>93</v>
      </c>
      <c r="I63" s="27">
        <v>84</v>
      </c>
      <c r="J63" s="27">
        <v>53</v>
      </c>
      <c r="K63" s="27">
        <v>41</v>
      </c>
      <c r="L63" s="27">
        <v>47</v>
      </c>
      <c r="M63" s="27">
        <v>31</v>
      </c>
      <c r="N63" s="27">
        <v>36</v>
      </c>
      <c r="O63" s="28">
        <f>SUM(C63:N63)</f>
        <v>577</v>
      </c>
    </row>
    <row r="64" spans="1:15" ht="12.75">
      <c r="A64" s="172"/>
      <c r="B64" s="42" t="s">
        <v>57</v>
      </c>
      <c r="C64" s="27">
        <v>26</v>
      </c>
      <c r="D64" s="27">
        <v>28</v>
      </c>
      <c r="E64" s="27">
        <v>27</v>
      </c>
      <c r="F64" s="27">
        <v>27</v>
      </c>
      <c r="G64" s="27">
        <v>34</v>
      </c>
      <c r="H64" s="27">
        <v>74</v>
      </c>
      <c r="I64" s="27">
        <v>48</v>
      </c>
      <c r="J64" s="27">
        <v>41</v>
      </c>
      <c r="K64" s="27">
        <v>27</v>
      </c>
      <c r="L64" s="27">
        <v>32</v>
      </c>
      <c r="M64" s="27">
        <v>24</v>
      </c>
      <c r="N64" s="27">
        <v>47</v>
      </c>
      <c r="O64" s="28">
        <f>SUM(C64:N64)</f>
        <v>435</v>
      </c>
    </row>
    <row r="65" spans="1:15" ht="12.75">
      <c r="A65" s="172"/>
      <c r="B65" s="42" t="s">
        <v>62</v>
      </c>
      <c r="C65" s="27">
        <v>27</v>
      </c>
      <c r="D65" s="27">
        <v>21</v>
      </c>
      <c r="E65" s="27">
        <v>34</v>
      </c>
      <c r="F65" s="27">
        <v>32</v>
      </c>
      <c r="G65" s="27">
        <v>29</v>
      </c>
      <c r="H65" s="27">
        <v>54</v>
      </c>
      <c r="I65" s="27">
        <v>46</v>
      </c>
      <c r="J65" s="27">
        <v>52</v>
      </c>
      <c r="K65" s="27">
        <v>43</v>
      </c>
      <c r="L65" s="27">
        <v>35</v>
      </c>
      <c r="M65" s="27">
        <v>18</v>
      </c>
      <c r="N65" s="27">
        <v>36</v>
      </c>
      <c r="O65" s="28">
        <f>SUM(C65:N65)</f>
        <v>427</v>
      </c>
    </row>
    <row r="66" spans="1:15" ht="12.75">
      <c r="A66" s="172"/>
      <c r="B66" s="42" t="s">
        <v>60</v>
      </c>
      <c r="C66" s="27">
        <v>26</v>
      </c>
      <c r="D66" s="27">
        <v>21</v>
      </c>
      <c r="E66" s="27">
        <v>27</v>
      </c>
      <c r="F66" s="27">
        <v>28</v>
      </c>
      <c r="G66" s="27">
        <v>24</v>
      </c>
      <c r="H66" s="27">
        <v>36</v>
      </c>
      <c r="I66" s="27">
        <v>40</v>
      </c>
      <c r="J66" s="27">
        <v>70</v>
      </c>
      <c r="K66" s="27">
        <v>48</v>
      </c>
      <c r="L66" s="27">
        <v>50</v>
      </c>
      <c r="M66" s="27">
        <v>24</v>
      </c>
      <c r="N66" s="27">
        <v>27</v>
      </c>
      <c r="O66" s="28">
        <f>SUM(C66:N66)</f>
        <v>421</v>
      </c>
    </row>
    <row r="67" spans="1:15" ht="12.75">
      <c r="A67" s="172"/>
      <c r="B67" s="42" t="s">
        <v>65</v>
      </c>
      <c r="C67" s="27">
        <v>17</v>
      </c>
      <c r="D67" s="27">
        <v>22</v>
      </c>
      <c r="E67" s="27">
        <v>20</v>
      </c>
      <c r="F67" s="27">
        <v>11</v>
      </c>
      <c r="G67" s="27">
        <v>29</v>
      </c>
      <c r="H67" s="27">
        <v>26</v>
      </c>
      <c r="I67" s="27">
        <v>18</v>
      </c>
      <c r="J67" s="27">
        <v>31</v>
      </c>
      <c r="K67" s="27">
        <v>24</v>
      </c>
      <c r="L67" s="27">
        <v>20</v>
      </c>
      <c r="M67" s="27">
        <v>14</v>
      </c>
      <c r="N67" s="27">
        <v>14</v>
      </c>
      <c r="O67" s="28">
        <f>SUM(C67:N67)</f>
        <v>246</v>
      </c>
    </row>
    <row r="68" spans="1:15" ht="12.75">
      <c r="A68" s="172"/>
      <c r="B68" s="42" t="s">
        <v>66</v>
      </c>
      <c r="C68" s="27">
        <v>8</v>
      </c>
      <c r="D68" s="27">
        <v>11</v>
      </c>
      <c r="E68" s="27">
        <v>9</v>
      </c>
      <c r="F68" s="27">
        <v>7</v>
      </c>
      <c r="G68" s="27">
        <v>17</v>
      </c>
      <c r="H68" s="27">
        <v>24</v>
      </c>
      <c r="I68" s="27">
        <v>31</v>
      </c>
      <c r="J68" s="27">
        <v>24</v>
      </c>
      <c r="K68" s="27">
        <v>14</v>
      </c>
      <c r="L68" s="27">
        <v>10</v>
      </c>
      <c r="M68" s="27">
        <v>13</v>
      </c>
      <c r="N68" s="27">
        <v>25</v>
      </c>
      <c r="O68" s="28">
        <f>SUM(C68:N68)</f>
        <v>193</v>
      </c>
    </row>
    <row r="69" spans="1:15" ht="12.75">
      <c r="A69" s="172"/>
      <c r="B69" s="42" t="s">
        <v>53</v>
      </c>
      <c r="C69" s="27">
        <v>3</v>
      </c>
      <c r="D69" s="27">
        <v>3</v>
      </c>
      <c r="E69" s="27">
        <v>12</v>
      </c>
      <c r="F69" s="27">
        <v>18</v>
      </c>
      <c r="G69" s="27">
        <v>9</v>
      </c>
      <c r="H69" s="27">
        <v>9</v>
      </c>
      <c r="I69" s="27">
        <v>9</v>
      </c>
      <c r="J69" s="27">
        <v>32</v>
      </c>
      <c r="K69" s="27">
        <v>12</v>
      </c>
      <c r="L69" s="27">
        <v>8</v>
      </c>
      <c r="M69" s="27">
        <v>13</v>
      </c>
      <c r="N69" s="27">
        <v>11</v>
      </c>
      <c r="O69" s="28">
        <f>SUM(C69:N69)</f>
        <v>139</v>
      </c>
    </row>
    <row r="70" spans="1:15" ht="12.75">
      <c r="A70" s="172"/>
      <c r="B70" s="42" t="s">
        <v>67</v>
      </c>
      <c r="C70" s="27">
        <v>9</v>
      </c>
      <c r="D70" s="27">
        <v>9</v>
      </c>
      <c r="E70" s="27">
        <v>14</v>
      </c>
      <c r="F70" s="27">
        <v>10</v>
      </c>
      <c r="G70" s="27">
        <v>6</v>
      </c>
      <c r="H70" s="27">
        <v>8</v>
      </c>
      <c r="I70" s="27">
        <v>12</v>
      </c>
      <c r="J70" s="27">
        <v>18</v>
      </c>
      <c r="K70" s="27">
        <v>3</v>
      </c>
      <c r="L70" s="27">
        <v>7</v>
      </c>
      <c r="M70" s="27">
        <v>4</v>
      </c>
      <c r="N70" s="27">
        <v>13</v>
      </c>
      <c r="O70" s="28">
        <f>SUM(C70:N70)</f>
        <v>113</v>
      </c>
    </row>
    <row r="71" spans="1:15" ht="12.75">
      <c r="A71" s="172"/>
      <c r="B71" s="42" t="s">
        <v>56</v>
      </c>
      <c r="C71" s="27">
        <v>6</v>
      </c>
      <c r="D71" s="27">
        <v>9</v>
      </c>
      <c r="E71" s="27">
        <v>9</v>
      </c>
      <c r="F71" s="27">
        <v>13</v>
      </c>
      <c r="G71" s="27">
        <v>7</v>
      </c>
      <c r="H71" s="27">
        <v>12</v>
      </c>
      <c r="I71" s="27">
        <v>11</v>
      </c>
      <c r="J71" s="27">
        <v>8</v>
      </c>
      <c r="K71" s="27">
        <v>6</v>
      </c>
      <c r="L71" s="27">
        <v>6</v>
      </c>
      <c r="M71" s="27">
        <v>8</v>
      </c>
      <c r="N71" s="27">
        <v>7</v>
      </c>
      <c r="O71" s="28">
        <f>SUM(C71:N71)</f>
        <v>102</v>
      </c>
    </row>
    <row r="72" spans="1:15" ht="12.75">
      <c r="A72" s="172"/>
      <c r="B72" s="42" t="s">
        <v>63</v>
      </c>
      <c r="C72" s="27">
        <v>7</v>
      </c>
      <c r="D72" s="27">
        <v>8</v>
      </c>
      <c r="E72" s="27">
        <v>20</v>
      </c>
      <c r="F72" s="27">
        <v>4</v>
      </c>
      <c r="G72" s="27">
        <v>4</v>
      </c>
      <c r="H72" s="27">
        <v>5</v>
      </c>
      <c r="I72" s="27">
        <v>4</v>
      </c>
      <c r="J72" s="27">
        <v>2</v>
      </c>
      <c r="K72" s="27">
        <v>7</v>
      </c>
      <c r="L72" s="27">
        <v>8</v>
      </c>
      <c r="M72" s="27">
        <v>5</v>
      </c>
      <c r="N72" s="27">
        <v>7</v>
      </c>
      <c r="O72" s="28">
        <f>SUM(C72:N72)</f>
        <v>81</v>
      </c>
    </row>
    <row r="73" spans="1:15" ht="12.75">
      <c r="A73" s="172"/>
      <c r="B73" s="42" t="s">
        <v>54</v>
      </c>
      <c r="C73" s="27">
        <v>3</v>
      </c>
      <c r="D73" s="27">
        <v>1</v>
      </c>
      <c r="E73" s="27">
        <v>0</v>
      </c>
      <c r="F73" s="27">
        <v>0</v>
      </c>
      <c r="G73" s="27">
        <v>0</v>
      </c>
      <c r="H73" s="27">
        <v>0</v>
      </c>
      <c r="I73" s="27">
        <v>1</v>
      </c>
      <c r="J73" s="27">
        <v>7</v>
      </c>
      <c r="K73" s="27">
        <v>4</v>
      </c>
      <c r="L73" s="27">
        <v>1</v>
      </c>
      <c r="M73" s="27">
        <v>0</v>
      </c>
      <c r="N73" s="27">
        <v>0</v>
      </c>
      <c r="O73" s="28">
        <f>SUM(C73:N73)</f>
        <v>17</v>
      </c>
    </row>
    <row r="74" spans="1:15" ht="12.75">
      <c r="A74" s="172"/>
      <c r="B74" s="42" t="s">
        <v>59</v>
      </c>
      <c r="C74" s="27">
        <v>1</v>
      </c>
      <c r="D74" s="27">
        <v>0</v>
      </c>
      <c r="E74" s="27">
        <v>1</v>
      </c>
      <c r="F74" s="27">
        <v>0</v>
      </c>
      <c r="G74" s="27">
        <v>1</v>
      </c>
      <c r="H74" s="27">
        <v>3</v>
      </c>
      <c r="I74" s="27">
        <v>1</v>
      </c>
      <c r="J74" s="27">
        <v>1</v>
      </c>
      <c r="K74" s="27">
        <v>0</v>
      </c>
      <c r="L74" s="27">
        <v>0</v>
      </c>
      <c r="M74" s="27">
        <v>1</v>
      </c>
      <c r="N74" s="27">
        <v>1</v>
      </c>
      <c r="O74" s="28">
        <f>SUM(C74:N74)</f>
        <v>10</v>
      </c>
    </row>
    <row r="75" spans="1:15" ht="12.75">
      <c r="A75" s="172"/>
      <c r="B75" s="42" t="s">
        <v>55</v>
      </c>
      <c r="C75" s="27">
        <v>0</v>
      </c>
      <c r="D75" s="27">
        <v>3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1</v>
      </c>
      <c r="O75" s="28">
        <f>SUM(C75:N75)</f>
        <v>4</v>
      </c>
    </row>
    <row r="76" spans="1:15" ht="12.75">
      <c r="A76" s="172"/>
      <c r="B76" s="42" t="s">
        <v>51</v>
      </c>
      <c r="C76" s="27">
        <v>0</v>
      </c>
      <c r="D76" s="27">
        <v>0</v>
      </c>
      <c r="E76" s="27">
        <v>0</v>
      </c>
      <c r="F76" s="27">
        <v>1</v>
      </c>
      <c r="G76" s="27">
        <v>0</v>
      </c>
      <c r="H76" s="27">
        <v>0</v>
      </c>
      <c r="I76" s="27">
        <v>2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8">
        <f>SUM(C76:N76)</f>
        <v>3</v>
      </c>
    </row>
    <row r="77" spans="1:15" ht="13.5" thickBot="1">
      <c r="A77" s="172"/>
      <c r="B77" s="43" t="s">
        <v>52</v>
      </c>
      <c r="C77" s="20">
        <v>1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1</v>
      </c>
      <c r="L77" s="20">
        <v>0</v>
      </c>
      <c r="M77" s="20">
        <v>0</v>
      </c>
      <c r="N77" s="20">
        <v>1</v>
      </c>
      <c r="O77" s="29">
        <f>SUM(C77:N77)</f>
        <v>3</v>
      </c>
    </row>
    <row r="78" spans="1:15" s="56" customFormat="1" ht="13.5" thickBot="1">
      <c r="A78" s="172"/>
      <c r="B78" s="54" t="s">
        <v>72</v>
      </c>
      <c r="C78" s="55">
        <f>C79+C92+C100+C104</f>
        <v>11492</v>
      </c>
      <c r="D78" s="55">
        <f>D79+D92+D100+D104</f>
        <v>10376</v>
      </c>
      <c r="E78" s="55">
        <f>E79+E92+E100+E104</f>
        <v>14172</v>
      </c>
      <c r="F78" s="55">
        <f>F79+F92+F100+F104</f>
        <v>14433</v>
      </c>
      <c r="G78" s="55">
        <f>G79+G92+G100+G104</f>
        <v>18800</v>
      </c>
      <c r="H78" s="55">
        <f>H79+H92+H100+H104</f>
        <v>29066</v>
      </c>
      <c r="I78" s="55">
        <f>I79+I92+I100+I104</f>
        <v>26834</v>
      </c>
      <c r="J78" s="55">
        <f>J79+J92+J100+J104</f>
        <v>24805</v>
      </c>
      <c r="K78" s="55">
        <f>K79+K92+K100+K104</f>
        <v>14055</v>
      </c>
      <c r="L78" s="55">
        <f>L79+L92+L100+L104</f>
        <v>15302</v>
      </c>
      <c r="M78" s="55">
        <f>M79+M92+M100+M104</f>
        <v>11396</v>
      </c>
      <c r="N78" s="55">
        <f>N79+N92+N100+N104</f>
        <v>18849</v>
      </c>
      <c r="O78" s="55">
        <f>SUM(C78:N78)</f>
        <v>209580</v>
      </c>
    </row>
    <row r="79" spans="1:15" ht="13.5" thickBot="1">
      <c r="A79" s="172"/>
      <c r="B79" s="24" t="s">
        <v>73</v>
      </c>
      <c r="C79" s="23">
        <f>SUM(C80:C91)</f>
        <v>58</v>
      </c>
      <c r="D79" s="23">
        <f>SUM(D80:D91)</f>
        <v>59</v>
      </c>
      <c r="E79" s="23">
        <f>SUM(E80:E91)</f>
        <v>77</v>
      </c>
      <c r="F79" s="23">
        <f>SUM(F80:F91)</f>
        <v>71</v>
      </c>
      <c r="G79" s="23">
        <f>SUM(G80:G91)</f>
        <v>79</v>
      </c>
      <c r="H79" s="23">
        <f>SUM(H80:H91)</f>
        <v>79</v>
      </c>
      <c r="I79" s="23">
        <f>SUM(I80:I91)</f>
        <v>102</v>
      </c>
      <c r="J79" s="23">
        <f>SUM(J80:J91)</f>
        <v>68</v>
      </c>
      <c r="K79" s="23">
        <f>SUM(K80:K91)</f>
        <v>85</v>
      </c>
      <c r="L79" s="23">
        <f>SUM(L80:L91)</f>
        <v>75</v>
      </c>
      <c r="M79" s="23">
        <f>SUM(M80:M91)</f>
        <v>68</v>
      </c>
      <c r="N79" s="23">
        <f>SUM(N80:N91)</f>
        <v>65</v>
      </c>
      <c r="O79" s="23">
        <f>SUM(O80:O91)</f>
        <v>886</v>
      </c>
    </row>
    <row r="80" spans="1:15" ht="12.75">
      <c r="A80" s="172"/>
      <c r="B80" s="38" t="s">
        <v>78</v>
      </c>
      <c r="C80" s="25">
        <v>34</v>
      </c>
      <c r="D80" s="25">
        <v>31</v>
      </c>
      <c r="E80" s="25">
        <v>46</v>
      </c>
      <c r="F80" s="25">
        <v>34</v>
      </c>
      <c r="G80" s="25">
        <v>46</v>
      </c>
      <c r="H80" s="25">
        <v>36</v>
      </c>
      <c r="I80" s="25">
        <v>48</v>
      </c>
      <c r="J80" s="25">
        <v>19</v>
      </c>
      <c r="K80" s="25">
        <v>42</v>
      </c>
      <c r="L80" s="25">
        <v>38</v>
      </c>
      <c r="M80" s="25">
        <v>32</v>
      </c>
      <c r="N80" s="25">
        <v>25</v>
      </c>
      <c r="O80" s="26">
        <f>SUM(C80:N80)</f>
        <v>431</v>
      </c>
    </row>
    <row r="81" spans="1:15" ht="12.75">
      <c r="A81" s="172"/>
      <c r="B81" s="39" t="s">
        <v>83</v>
      </c>
      <c r="C81" s="27">
        <v>10</v>
      </c>
      <c r="D81" s="27">
        <v>8</v>
      </c>
      <c r="E81" s="27">
        <v>14</v>
      </c>
      <c r="F81" s="27">
        <v>11</v>
      </c>
      <c r="G81" s="27">
        <v>12</v>
      </c>
      <c r="H81" s="27">
        <v>12</v>
      </c>
      <c r="I81" s="27">
        <v>14</v>
      </c>
      <c r="J81" s="27">
        <v>12</v>
      </c>
      <c r="K81" s="27">
        <v>9</v>
      </c>
      <c r="L81" s="27">
        <v>18</v>
      </c>
      <c r="M81" s="27">
        <v>13</v>
      </c>
      <c r="N81" s="27">
        <v>18</v>
      </c>
      <c r="O81" s="28">
        <f>SUM(C81:N81)</f>
        <v>151</v>
      </c>
    </row>
    <row r="82" spans="1:15" ht="12.75">
      <c r="A82" s="172"/>
      <c r="B82" s="39" t="s">
        <v>77</v>
      </c>
      <c r="C82" s="27">
        <v>6</v>
      </c>
      <c r="D82" s="27">
        <v>11</v>
      </c>
      <c r="E82" s="27">
        <v>10</v>
      </c>
      <c r="F82" s="27">
        <v>14</v>
      </c>
      <c r="G82" s="27">
        <v>12</v>
      </c>
      <c r="H82" s="27">
        <v>11</v>
      </c>
      <c r="I82" s="27">
        <v>16</v>
      </c>
      <c r="J82" s="27">
        <v>18</v>
      </c>
      <c r="K82" s="27">
        <v>13</v>
      </c>
      <c r="L82" s="27">
        <v>8</v>
      </c>
      <c r="M82" s="27">
        <v>12</v>
      </c>
      <c r="N82" s="27">
        <v>9</v>
      </c>
      <c r="O82" s="28">
        <f>SUM(C82:N82)</f>
        <v>140</v>
      </c>
    </row>
    <row r="83" spans="1:15" ht="12.75">
      <c r="A83" s="172"/>
      <c r="B83" s="39" t="s">
        <v>74</v>
      </c>
      <c r="C83" s="27">
        <v>4</v>
      </c>
      <c r="D83" s="27">
        <v>3</v>
      </c>
      <c r="E83" s="27">
        <v>3</v>
      </c>
      <c r="F83" s="27">
        <v>2</v>
      </c>
      <c r="G83" s="27">
        <v>4</v>
      </c>
      <c r="H83" s="27">
        <v>13</v>
      </c>
      <c r="I83" s="27">
        <v>12</v>
      </c>
      <c r="J83" s="27">
        <v>7</v>
      </c>
      <c r="K83" s="27">
        <v>3</v>
      </c>
      <c r="L83" s="27">
        <v>6</v>
      </c>
      <c r="M83" s="27">
        <v>6</v>
      </c>
      <c r="N83" s="27">
        <v>4</v>
      </c>
      <c r="O83" s="28">
        <f>SUM(C83:N83)</f>
        <v>67</v>
      </c>
    </row>
    <row r="84" spans="1:15" ht="12.75">
      <c r="A84" s="172"/>
      <c r="B84" s="39" t="s">
        <v>80</v>
      </c>
      <c r="C84" s="27">
        <v>0</v>
      </c>
      <c r="D84" s="27">
        <v>2</v>
      </c>
      <c r="E84" s="27">
        <v>1</v>
      </c>
      <c r="F84" s="27">
        <v>4</v>
      </c>
      <c r="G84" s="27">
        <v>2</v>
      </c>
      <c r="H84" s="27">
        <v>0</v>
      </c>
      <c r="I84" s="27">
        <v>4</v>
      </c>
      <c r="J84" s="27">
        <v>6</v>
      </c>
      <c r="K84" s="27">
        <v>4</v>
      </c>
      <c r="L84" s="27">
        <v>1</v>
      </c>
      <c r="M84" s="27">
        <v>2</v>
      </c>
      <c r="N84" s="27">
        <v>2</v>
      </c>
      <c r="O84" s="28">
        <f>SUM(C84:N84)</f>
        <v>28</v>
      </c>
    </row>
    <row r="85" spans="1:15" ht="12.75">
      <c r="A85" s="172"/>
      <c r="B85" s="39" t="s">
        <v>81</v>
      </c>
      <c r="C85" s="27">
        <v>1</v>
      </c>
      <c r="D85" s="27">
        <v>3</v>
      </c>
      <c r="E85" s="27">
        <v>0</v>
      </c>
      <c r="F85" s="27">
        <v>5</v>
      </c>
      <c r="G85" s="27">
        <v>1</v>
      </c>
      <c r="H85" s="27">
        <v>3</v>
      </c>
      <c r="I85" s="27">
        <v>1</v>
      </c>
      <c r="J85" s="27">
        <v>4</v>
      </c>
      <c r="K85" s="27">
        <v>0</v>
      </c>
      <c r="L85" s="27">
        <v>0</v>
      </c>
      <c r="M85" s="27">
        <v>2</v>
      </c>
      <c r="N85" s="27">
        <v>5</v>
      </c>
      <c r="O85" s="28">
        <f>SUM(C85:N85)</f>
        <v>25</v>
      </c>
    </row>
    <row r="86" spans="1:15" ht="12.75">
      <c r="A86" s="172"/>
      <c r="B86" s="39" t="s">
        <v>79</v>
      </c>
      <c r="C86" s="27">
        <v>0</v>
      </c>
      <c r="D86" s="27">
        <v>1</v>
      </c>
      <c r="E86" s="27">
        <v>0</v>
      </c>
      <c r="F86" s="27">
        <v>1</v>
      </c>
      <c r="G86" s="27">
        <v>0</v>
      </c>
      <c r="H86" s="27">
        <v>1</v>
      </c>
      <c r="I86" s="27">
        <v>0</v>
      </c>
      <c r="J86" s="27">
        <v>1</v>
      </c>
      <c r="K86" s="27">
        <v>10</v>
      </c>
      <c r="L86" s="27">
        <v>1</v>
      </c>
      <c r="M86" s="27">
        <v>0</v>
      </c>
      <c r="N86" s="27">
        <v>2</v>
      </c>
      <c r="O86" s="28">
        <f>SUM(C86:N86)</f>
        <v>17</v>
      </c>
    </row>
    <row r="87" spans="1:15" ht="12.75">
      <c r="A87" s="172"/>
      <c r="B87" s="39" t="s">
        <v>85</v>
      </c>
      <c r="C87" s="27">
        <v>1</v>
      </c>
      <c r="D87" s="27">
        <v>0</v>
      </c>
      <c r="E87" s="27">
        <v>2</v>
      </c>
      <c r="F87" s="27">
        <v>0</v>
      </c>
      <c r="G87" s="27">
        <v>1</v>
      </c>
      <c r="H87" s="27">
        <v>1</v>
      </c>
      <c r="I87" s="27">
        <v>4</v>
      </c>
      <c r="J87" s="27">
        <v>0</v>
      </c>
      <c r="K87" s="27">
        <v>4</v>
      </c>
      <c r="L87" s="27">
        <v>2</v>
      </c>
      <c r="M87" s="27">
        <v>0</v>
      </c>
      <c r="N87" s="27">
        <v>0</v>
      </c>
      <c r="O87" s="28">
        <f>SUM(C87:N87)</f>
        <v>15</v>
      </c>
    </row>
    <row r="88" spans="1:15" ht="12.75">
      <c r="A88" s="172"/>
      <c r="B88" s="39" t="s">
        <v>76</v>
      </c>
      <c r="C88" s="27">
        <v>1</v>
      </c>
      <c r="D88" s="27">
        <v>0</v>
      </c>
      <c r="E88" s="27">
        <v>0</v>
      </c>
      <c r="F88" s="27">
        <v>0</v>
      </c>
      <c r="G88" s="27">
        <v>1</v>
      </c>
      <c r="H88" s="27">
        <v>1</v>
      </c>
      <c r="I88" s="27">
        <v>0</v>
      </c>
      <c r="J88" s="27">
        <v>1</v>
      </c>
      <c r="K88" s="27">
        <v>0</v>
      </c>
      <c r="L88" s="27">
        <v>1</v>
      </c>
      <c r="M88" s="27">
        <v>1</v>
      </c>
      <c r="N88" s="27">
        <v>0</v>
      </c>
      <c r="O88" s="28">
        <f>SUM(C88:N88)</f>
        <v>6</v>
      </c>
    </row>
    <row r="89" spans="1:15" ht="12.75">
      <c r="A89" s="172"/>
      <c r="B89" s="39" t="s">
        <v>75</v>
      </c>
      <c r="C89" s="27">
        <v>0</v>
      </c>
      <c r="D89" s="27">
        <v>0</v>
      </c>
      <c r="E89" s="27">
        <v>1</v>
      </c>
      <c r="F89" s="27">
        <v>0</v>
      </c>
      <c r="G89" s="27">
        <v>0</v>
      </c>
      <c r="H89" s="27">
        <v>0</v>
      </c>
      <c r="I89" s="27">
        <v>2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8">
        <f>SUM(C89:N89)</f>
        <v>3</v>
      </c>
    </row>
    <row r="90" spans="1:15" ht="12.75">
      <c r="A90" s="172"/>
      <c r="B90" s="44" t="s">
        <v>84</v>
      </c>
      <c r="C90" s="27">
        <v>1</v>
      </c>
      <c r="D90" s="27">
        <v>0</v>
      </c>
      <c r="E90" s="27">
        <v>0</v>
      </c>
      <c r="F90" s="27">
        <v>0</v>
      </c>
      <c r="G90" s="27">
        <v>0</v>
      </c>
      <c r="H90" s="27">
        <v>1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8">
        <f>SUM(C90:N90)</f>
        <v>2</v>
      </c>
    </row>
    <row r="91" spans="1:15" ht="13.5" thickBot="1">
      <c r="A91" s="172"/>
      <c r="B91" s="39" t="s">
        <v>82</v>
      </c>
      <c r="C91" s="27">
        <v>0</v>
      </c>
      <c r="D91" s="27">
        <v>0</v>
      </c>
      <c r="E91" s="27">
        <v>0</v>
      </c>
      <c r="F91" s="27">
        <v>0</v>
      </c>
      <c r="G91" s="27">
        <v>0</v>
      </c>
      <c r="H91" s="27">
        <v>0</v>
      </c>
      <c r="I91" s="27">
        <v>1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8">
        <f>SUM(C91:N91)</f>
        <v>1</v>
      </c>
    </row>
    <row r="92" spans="1:15" ht="13.5" thickBot="1">
      <c r="A92" s="172"/>
      <c r="B92" s="24" t="s">
        <v>86</v>
      </c>
      <c r="C92" s="23">
        <f>SUM(C93:C99)</f>
        <v>67</v>
      </c>
      <c r="D92" s="23">
        <f aca="true" t="shared" si="3" ref="D92:I92">SUM(D93:D99)</f>
        <v>48</v>
      </c>
      <c r="E92" s="23">
        <f t="shared" si="3"/>
        <v>62</v>
      </c>
      <c r="F92" s="23">
        <f t="shared" si="3"/>
        <v>70</v>
      </c>
      <c r="G92" s="23">
        <f t="shared" si="3"/>
        <v>112</v>
      </c>
      <c r="H92" s="23">
        <f t="shared" si="3"/>
        <v>154</v>
      </c>
      <c r="I92" s="23">
        <f t="shared" si="3"/>
        <v>104</v>
      </c>
      <c r="J92" s="23">
        <f>SUM(J93:J99)</f>
        <v>85</v>
      </c>
      <c r="K92" s="23">
        <f>SUM(K93:K99)</f>
        <v>100</v>
      </c>
      <c r="L92" s="23">
        <f>SUM(L93:L99)</f>
        <v>91</v>
      </c>
      <c r="M92" s="23">
        <f>SUM(M93:M99)</f>
        <v>47</v>
      </c>
      <c r="N92" s="23">
        <f>SUM(N93:N99)</f>
        <v>65</v>
      </c>
      <c r="O92" s="23">
        <f>SUM(C92:N92)</f>
        <v>1005</v>
      </c>
    </row>
    <row r="93" spans="1:15" ht="12.75">
      <c r="A93" s="172"/>
      <c r="B93" s="38" t="s">
        <v>93</v>
      </c>
      <c r="C93" s="25">
        <v>32</v>
      </c>
      <c r="D93" s="25">
        <v>17</v>
      </c>
      <c r="E93" s="25">
        <v>22</v>
      </c>
      <c r="F93" s="25">
        <v>26</v>
      </c>
      <c r="G93" s="25">
        <v>63</v>
      </c>
      <c r="H93" s="25">
        <v>94</v>
      </c>
      <c r="I93" s="25">
        <v>44</v>
      </c>
      <c r="J93" s="25">
        <v>25</v>
      </c>
      <c r="K93" s="25">
        <v>46</v>
      </c>
      <c r="L93" s="25">
        <v>32</v>
      </c>
      <c r="M93" s="25">
        <v>16</v>
      </c>
      <c r="N93" s="25">
        <v>29</v>
      </c>
      <c r="O93" s="26">
        <f>SUM(C93:N93)</f>
        <v>446</v>
      </c>
    </row>
    <row r="94" spans="1:15" ht="12.75">
      <c r="A94" s="172"/>
      <c r="B94" s="39" t="s">
        <v>87</v>
      </c>
      <c r="C94" s="27">
        <v>19</v>
      </c>
      <c r="D94" s="27">
        <v>11</v>
      </c>
      <c r="E94" s="27">
        <v>12</v>
      </c>
      <c r="F94" s="27">
        <v>14</v>
      </c>
      <c r="G94" s="27">
        <v>19</v>
      </c>
      <c r="H94" s="27">
        <v>23</v>
      </c>
      <c r="I94" s="27">
        <v>19</v>
      </c>
      <c r="J94" s="27">
        <v>36</v>
      </c>
      <c r="K94" s="27">
        <v>24</v>
      </c>
      <c r="L94" s="27">
        <v>29</v>
      </c>
      <c r="M94" s="27">
        <v>13</v>
      </c>
      <c r="N94" s="27">
        <v>18</v>
      </c>
      <c r="O94" s="28">
        <f>SUM(C94:N94)</f>
        <v>237</v>
      </c>
    </row>
    <row r="95" spans="1:15" ht="12.75">
      <c r="A95" s="172"/>
      <c r="B95" s="39" t="s">
        <v>90</v>
      </c>
      <c r="C95" s="27">
        <v>7</v>
      </c>
      <c r="D95" s="27">
        <v>6</v>
      </c>
      <c r="E95" s="27">
        <v>12</v>
      </c>
      <c r="F95" s="27">
        <v>15</v>
      </c>
      <c r="G95" s="27">
        <v>7</v>
      </c>
      <c r="H95" s="27">
        <v>29</v>
      </c>
      <c r="I95" s="27">
        <v>15</v>
      </c>
      <c r="J95" s="27">
        <v>8</v>
      </c>
      <c r="K95" s="27">
        <v>16</v>
      </c>
      <c r="L95" s="27">
        <v>8</v>
      </c>
      <c r="M95" s="27">
        <v>6</v>
      </c>
      <c r="N95" s="27">
        <v>4</v>
      </c>
      <c r="O95" s="28">
        <f>SUM(C95:N95)</f>
        <v>133</v>
      </c>
    </row>
    <row r="96" spans="1:15" ht="12.75">
      <c r="A96" s="172"/>
      <c r="B96" s="39" t="s">
        <v>88</v>
      </c>
      <c r="C96" s="27">
        <v>2</v>
      </c>
      <c r="D96" s="27">
        <v>3</v>
      </c>
      <c r="E96" s="27">
        <v>11</v>
      </c>
      <c r="F96" s="27">
        <v>5</v>
      </c>
      <c r="G96" s="27">
        <v>11</v>
      </c>
      <c r="H96" s="27">
        <v>1</v>
      </c>
      <c r="I96" s="27">
        <v>14</v>
      </c>
      <c r="J96" s="27">
        <v>11</v>
      </c>
      <c r="K96" s="27">
        <v>2</v>
      </c>
      <c r="L96" s="27">
        <v>5</v>
      </c>
      <c r="M96" s="27">
        <v>3</v>
      </c>
      <c r="N96" s="27">
        <v>8</v>
      </c>
      <c r="O96" s="28">
        <f>SUM(C96:N96)</f>
        <v>76</v>
      </c>
    </row>
    <row r="97" spans="1:15" ht="12.75">
      <c r="A97" s="172"/>
      <c r="B97" s="39" t="s">
        <v>91</v>
      </c>
      <c r="C97" s="27">
        <v>3</v>
      </c>
      <c r="D97" s="27">
        <v>9</v>
      </c>
      <c r="E97" s="27">
        <v>2</v>
      </c>
      <c r="F97" s="27">
        <v>5</v>
      </c>
      <c r="G97" s="27">
        <v>3</v>
      </c>
      <c r="H97" s="27">
        <v>0</v>
      </c>
      <c r="I97" s="27">
        <v>6</v>
      </c>
      <c r="J97" s="27">
        <v>5</v>
      </c>
      <c r="K97" s="27">
        <v>4</v>
      </c>
      <c r="L97" s="27">
        <v>12</v>
      </c>
      <c r="M97" s="27">
        <v>6</v>
      </c>
      <c r="N97" s="27">
        <v>3</v>
      </c>
      <c r="O97" s="28">
        <f>SUM(C97:N97)</f>
        <v>58</v>
      </c>
    </row>
    <row r="98" spans="1:15" ht="12.75">
      <c r="A98" s="172"/>
      <c r="B98" s="39" t="s">
        <v>89</v>
      </c>
      <c r="C98" s="27">
        <v>1</v>
      </c>
      <c r="D98" s="27">
        <v>1</v>
      </c>
      <c r="E98" s="27">
        <v>3</v>
      </c>
      <c r="F98" s="27">
        <v>4</v>
      </c>
      <c r="G98" s="27">
        <v>9</v>
      </c>
      <c r="H98" s="27">
        <v>3</v>
      </c>
      <c r="I98" s="27">
        <v>5</v>
      </c>
      <c r="J98" s="27">
        <v>0</v>
      </c>
      <c r="K98" s="27">
        <v>3</v>
      </c>
      <c r="L98" s="27">
        <v>4</v>
      </c>
      <c r="M98" s="27">
        <v>2</v>
      </c>
      <c r="N98" s="27">
        <v>1</v>
      </c>
      <c r="O98" s="28">
        <f>SUM(C98:N98)</f>
        <v>36</v>
      </c>
    </row>
    <row r="99" spans="1:15" ht="13.5" thickBot="1">
      <c r="A99" s="172"/>
      <c r="B99" s="40" t="s">
        <v>92</v>
      </c>
      <c r="C99" s="20">
        <v>3</v>
      </c>
      <c r="D99" s="20">
        <v>1</v>
      </c>
      <c r="E99" s="20">
        <v>0</v>
      </c>
      <c r="F99" s="20">
        <v>1</v>
      </c>
      <c r="G99" s="20">
        <v>0</v>
      </c>
      <c r="H99" s="20">
        <v>4</v>
      </c>
      <c r="I99" s="20">
        <v>1</v>
      </c>
      <c r="J99" s="20">
        <v>0</v>
      </c>
      <c r="K99" s="20">
        <v>5</v>
      </c>
      <c r="L99" s="20">
        <v>1</v>
      </c>
      <c r="M99" s="20">
        <v>1</v>
      </c>
      <c r="N99" s="20">
        <v>2</v>
      </c>
      <c r="O99" s="29">
        <f>SUM(C99:N99)</f>
        <v>19</v>
      </c>
    </row>
    <row r="100" spans="1:15" ht="13.5" thickBot="1">
      <c r="A100" s="172"/>
      <c r="B100" s="24" t="s">
        <v>94</v>
      </c>
      <c r="C100" s="23">
        <f>SUM(C101:C103)</f>
        <v>9631</v>
      </c>
      <c r="D100" s="23">
        <f aca="true" t="shared" si="4" ref="D100:I100">SUM(D101:D103)</f>
        <v>8828</v>
      </c>
      <c r="E100" s="23">
        <f t="shared" si="4"/>
        <v>12273</v>
      </c>
      <c r="F100" s="23">
        <f t="shared" si="4"/>
        <v>12171</v>
      </c>
      <c r="G100" s="23">
        <f t="shared" si="4"/>
        <v>15852</v>
      </c>
      <c r="H100" s="23">
        <f t="shared" si="4"/>
        <v>25097</v>
      </c>
      <c r="I100" s="23">
        <f t="shared" si="4"/>
        <v>22811</v>
      </c>
      <c r="J100" s="23">
        <f>SUM(J101:J103)</f>
        <v>20913</v>
      </c>
      <c r="K100" s="23">
        <f>SUM(K101:K103)</f>
        <v>11065</v>
      </c>
      <c r="L100" s="23">
        <f>SUM(L101:L103)</f>
        <v>12594</v>
      </c>
      <c r="M100" s="23">
        <f>SUM(M101:M103)</f>
        <v>9534</v>
      </c>
      <c r="N100" s="23">
        <f>SUM(N101:N103)</f>
        <v>16244</v>
      </c>
      <c r="O100" s="23">
        <f>SUM(C100:N100)</f>
        <v>177013</v>
      </c>
    </row>
    <row r="101" spans="1:15" ht="12.75">
      <c r="A101" s="172"/>
      <c r="B101" s="38" t="s">
        <v>97</v>
      </c>
      <c r="C101" s="25">
        <v>5588</v>
      </c>
      <c r="D101" s="25">
        <v>5162</v>
      </c>
      <c r="E101" s="25">
        <v>7327</v>
      </c>
      <c r="F101" s="25">
        <v>6890</v>
      </c>
      <c r="G101" s="25">
        <v>9503</v>
      </c>
      <c r="H101" s="25">
        <v>15081</v>
      </c>
      <c r="I101" s="25">
        <v>13435</v>
      </c>
      <c r="J101" s="25">
        <v>11948</v>
      </c>
      <c r="K101" s="25">
        <v>6155</v>
      </c>
      <c r="L101" s="25">
        <v>7278</v>
      </c>
      <c r="M101" s="25">
        <v>5526</v>
      </c>
      <c r="N101" s="25">
        <v>9590</v>
      </c>
      <c r="O101" s="26">
        <f>SUM(C101:N101)</f>
        <v>103483</v>
      </c>
    </row>
    <row r="102" spans="1:15" ht="12.75">
      <c r="A102" s="172"/>
      <c r="B102" s="39" t="s">
        <v>95</v>
      </c>
      <c r="C102" s="27">
        <v>3960</v>
      </c>
      <c r="D102" s="27">
        <v>3593</v>
      </c>
      <c r="E102" s="27">
        <v>4798</v>
      </c>
      <c r="F102" s="27">
        <v>5139</v>
      </c>
      <c r="G102" s="27">
        <v>6203</v>
      </c>
      <c r="H102" s="27">
        <v>9827</v>
      </c>
      <c r="I102" s="27">
        <v>9082</v>
      </c>
      <c r="J102" s="27">
        <v>8762</v>
      </c>
      <c r="K102" s="27">
        <v>4800</v>
      </c>
      <c r="L102" s="27">
        <v>5202</v>
      </c>
      <c r="M102" s="27">
        <v>3927</v>
      </c>
      <c r="N102" s="27">
        <v>6548</v>
      </c>
      <c r="O102" s="28">
        <f>SUM(C102:N102)</f>
        <v>71841</v>
      </c>
    </row>
    <row r="103" spans="1:15" ht="13.5" thickBot="1">
      <c r="A103" s="172"/>
      <c r="B103" s="40" t="s">
        <v>96</v>
      </c>
      <c r="C103" s="20">
        <v>83</v>
      </c>
      <c r="D103" s="20">
        <v>73</v>
      </c>
      <c r="E103" s="20">
        <v>148</v>
      </c>
      <c r="F103" s="20">
        <v>142</v>
      </c>
      <c r="G103" s="20">
        <v>146</v>
      </c>
      <c r="H103" s="20">
        <v>189</v>
      </c>
      <c r="I103" s="20">
        <v>294</v>
      </c>
      <c r="J103" s="20">
        <v>203</v>
      </c>
      <c r="K103" s="20">
        <v>110</v>
      </c>
      <c r="L103" s="20">
        <v>114</v>
      </c>
      <c r="M103" s="20">
        <v>81</v>
      </c>
      <c r="N103" s="20">
        <v>106</v>
      </c>
      <c r="O103" s="29">
        <f>SUM(C103:N103)</f>
        <v>1689</v>
      </c>
    </row>
    <row r="104" spans="1:15" ht="13.5" thickBot="1">
      <c r="A104" s="172"/>
      <c r="B104" s="24" t="s">
        <v>98</v>
      </c>
      <c r="C104" s="23">
        <f aca="true" t="shared" si="5" ref="C104:I104">SUM(C105:C116)</f>
        <v>1736</v>
      </c>
      <c r="D104" s="23">
        <f t="shared" si="5"/>
        <v>1441</v>
      </c>
      <c r="E104" s="23">
        <f t="shared" si="5"/>
        <v>1760</v>
      </c>
      <c r="F104" s="23">
        <f t="shared" si="5"/>
        <v>2121</v>
      </c>
      <c r="G104" s="23">
        <f t="shared" si="5"/>
        <v>2757</v>
      </c>
      <c r="H104" s="23">
        <f t="shared" si="5"/>
        <v>3736</v>
      </c>
      <c r="I104" s="23">
        <f t="shared" si="5"/>
        <v>3817</v>
      </c>
      <c r="J104" s="23">
        <f>SUM(J105:J116)</f>
        <v>3739</v>
      </c>
      <c r="K104" s="23">
        <f>SUM(K105:K116)</f>
        <v>2805</v>
      </c>
      <c r="L104" s="23">
        <f>SUM(L105:L116)</f>
        <v>2542</v>
      </c>
      <c r="M104" s="23">
        <f>SUM(M105:M116)</f>
        <v>1747</v>
      </c>
      <c r="N104" s="23">
        <f>SUM(N105:N116)</f>
        <v>2475</v>
      </c>
      <c r="O104" s="23">
        <f>SUM(C104:N104)</f>
        <v>30676</v>
      </c>
    </row>
    <row r="105" spans="1:15" ht="12.75">
      <c r="A105" s="172"/>
      <c r="B105" s="38" t="s">
        <v>101</v>
      </c>
      <c r="C105" s="25">
        <v>837</v>
      </c>
      <c r="D105" s="25">
        <v>603</v>
      </c>
      <c r="E105" s="25">
        <v>725</v>
      </c>
      <c r="F105" s="25">
        <v>966</v>
      </c>
      <c r="G105" s="25">
        <v>1197</v>
      </c>
      <c r="H105" s="25">
        <v>1774</v>
      </c>
      <c r="I105" s="25">
        <v>1595</v>
      </c>
      <c r="J105" s="25">
        <v>1664</v>
      </c>
      <c r="K105" s="25">
        <v>1156</v>
      </c>
      <c r="L105" s="25">
        <v>1026</v>
      </c>
      <c r="M105" s="25">
        <v>739</v>
      </c>
      <c r="N105" s="25">
        <v>1321</v>
      </c>
      <c r="O105" s="26">
        <f>SUM(C105:N105)</f>
        <v>13603</v>
      </c>
    </row>
    <row r="106" spans="1:15" ht="12.75">
      <c r="A106" s="172"/>
      <c r="B106" s="39" t="s">
        <v>108</v>
      </c>
      <c r="C106" s="27">
        <v>674</v>
      </c>
      <c r="D106" s="27">
        <v>606</v>
      </c>
      <c r="E106" s="27">
        <v>770</v>
      </c>
      <c r="F106" s="27">
        <v>835</v>
      </c>
      <c r="G106" s="27">
        <v>1187</v>
      </c>
      <c r="H106" s="27">
        <v>1470</v>
      </c>
      <c r="I106" s="27">
        <v>1747</v>
      </c>
      <c r="J106" s="27">
        <v>1594</v>
      </c>
      <c r="K106" s="27">
        <v>1305</v>
      </c>
      <c r="L106" s="27">
        <v>1200</v>
      </c>
      <c r="M106" s="27">
        <v>783</v>
      </c>
      <c r="N106" s="27">
        <v>863</v>
      </c>
      <c r="O106" s="28">
        <f>SUM(C106:N106)</f>
        <v>13034</v>
      </c>
    </row>
    <row r="107" spans="1:15" ht="12.75">
      <c r="A107" s="172"/>
      <c r="B107" s="39" t="s">
        <v>99</v>
      </c>
      <c r="C107" s="27">
        <v>71</v>
      </c>
      <c r="D107" s="27">
        <v>68</v>
      </c>
      <c r="E107" s="27">
        <v>98</v>
      </c>
      <c r="F107" s="27">
        <v>110</v>
      </c>
      <c r="G107" s="27">
        <v>104</v>
      </c>
      <c r="H107" s="27">
        <v>144</v>
      </c>
      <c r="I107" s="27">
        <v>143</v>
      </c>
      <c r="J107" s="27">
        <v>137</v>
      </c>
      <c r="K107" s="27">
        <v>103</v>
      </c>
      <c r="L107" s="27">
        <v>100</v>
      </c>
      <c r="M107" s="27">
        <v>67</v>
      </c>
      <c r="N107" s="27">
        <v>113</v>
      </c>
      <c r="O107" s="28">
        <f>SUM(C107:N107)</f>
        <v>1258</v>
      </c>
    </row>
    <row r="108" spans="1:15" ht="12.75">
      <c r="A108" s="172"/>
      <c r="B108" s="39" t="s">
        <v>103</v>
      </c>
      <c r="C108" s="27">
        <v>51</v>
      </c>
      <c r="D108" s="27">
        <v>48</v>
      </c>
      <c r="E108" s="27">
        <v>47</v>
      </c>
      <c r="F108" s="27">
        <v>83</v>
      </c>
      <c r="G108" s="27">
        <v>106</v>
      </c>
      <c r="H108" s="27">
        <v>151</v>
      </c>
      <c r="I108" s="27">
        <v>107</v>
      </c>
      <c r="J108" s="27">
        <v>107</v>
      </c>
      <c r="K108" s="27">
        <v>103</v>
      </c>
      <c r="L108" s="27">
        <v>70</v>
      </c>
      <c r="M108" s="27">
        <v>49</v>
      </c>
      <c r="N108" s="27">
        <v>52</v>
      </c>
      <c r="O108" s="28">
        <f>SUM(C108:N108)</f>
        <v>974</v>
      </c>
    </row>
    <row r="109" spans="1:15" ht="12.75">
      <c r="A109" s="172"/>
      <c r="B109" s="39" t="s">
        <v>110</v>
      </c>
      <c r="C109" s="27">
        <v>32</v>
      </c>
      <c r="D109" s="27">
        <v>31</v>
      </c>
      <c r="E109" s="27">
        <v>35</v>
      </c>
      <c r="F109" s="27">
        <v>49</v>
      </c>
      <c r="G109" s="27">
        <v>36</v>
      </c>
      <c r="H109" s="27">
        <v>53</v>
      </c>
      <c r="I109" s="27">
        <v>47</v>
      </c>
      <c r="J109" s="27">
        <v>97</v>
      </c>
      <c r="K109" s="27">
        <v>29</v>
      </c>
      <c r="L109" s="27">
        <v>57</v>
      </c>
      <c r="M109" s="27">
        <v>26</v>
      </c>
      <c r="N109" s="27">
        <v>42</v>
      </c>
      <c r="O109" s="28">
        <f>SUM(C109:N109)</f>
        <v>534</v>
      </c>
    </row>
    <row r="110" spans="1:15" ht="12.75">
      <c r="A110" s="172"/>
      <c r="B110" s="39" t="s">
        <v>102</v>
      </c>
      <c r="C110" s="27">
        <v>31</v>
      </c>
      <c r="D110" s="27">
        <v>25</v>
      </c>
      <c r="E110" s="27">
        <v>27</v>
      </c>
      <c r="F110" s="27">
        <v>39</v>
      </c>
      <c r="G110" s="27">
        <v>47</v>
      </c>
      <c r="H110" s="27">
        <v>43</v>
      </c>
      <c r="I110" s="27">
        <v>77</v>
      </c>
      <c r="J110" s="27">
        <v>57</v>
      </c>
      <c r="K110" s="27">
        <v>52</v>
      </c>
      <c r="L110" s="27">
        <v>42</v>
      </c>
      <c r="M110" s="27">
        <v>42</v>
      </c>
      <c r="N110" s="27">
        <v>33</v>
      </c>
      <c r="O110" s="28">
        <f>SUM(C110:N110)</f>
        <v>515</v>
      </c>
    </row>
    <row r="111" spans="1:15" ht="12.75">
      <c r="A111" s="172"/>
      <c r="B111" s="39" t="s">
        <v>109</v>
      </c>
      <c r="C111" s="27">
        <v>9</v>
      </c>
      <c r="D111" s="27">
        <v>10</v>
      </c>
      <c r="E111" s="27">
        <v>21</v>
      </c>
      <c r="F111" s="27">
        <v>9</v>
      </c>
      <c r="G111" s="27">
        <v>24</v>
      </c>
      <c r="H111" s="27">
        <v>20</v>
      </c>
      <c r="I111" s="27">
        <v>31</v>
      </c>
      <c r="J111" s="27">
        <v>39</v>
      </c>
      <c r="K111" s="27">
        <v>16</v>
      </c>
      <c r="L111" s="27">
        <v>11</v>
      </c>
      <c r="M111" s="27">
        <v>10</v>
      </c>
      <c r="N111" s="27">
        <v>26</v>
      </c>
      <c r="O111" s="28">
        <f>SUM(C111:N111)</f>
        <v>226</v>
      </c>
    </row>
    <row r="112" spans="1:15" ht="12.75">
      <c r="A112" s="172"/>
      <c r="B112" s="39" t="s">
        <v>104</v>
      </c>
      <c r="C112" s="27">
        <v>16</v>
      </c>
      <c r="D112" s="27">
        <v>26</v>
      </c>
      <c r="E112" s="27">
        <v>15</v>
      </c>
      <c r="F112" s="27">
        <v>7</v>
      </c>
      <c r="G112" s="27">
        <v>26</v>
      </c>
      <c r="H112" s="27">
        <v>23</v>
      </c>
      <c r="I112" s="27">
        <v>25</v>
      </c>
      <c r="J112" s="27">
        <v>18</v>
      </c>
      <c r="K112" s="27">
        <v>12</v>
      </c>
      <c r="L112" s="27">
        <v>12</v>
      </c>
      <c r="M112" s="27">
        <v>14</v>
      </c>
      <c r="N112" s="27">
        <v>14</v>
      </c>
      <c r="O112" s="28">
        <f>SUM(C112:N112)</f>
        <v>208</v>
      </c>
    </row>
    <row r="113" spans="1:15" ht="12.75">
      <c r="A113" s="172"/>
      <c r="B113" s="39" t="s">
        <v>107</v>
      </c>
      <c r="C113" s="27">
        <v>4</v>
      </c>
      <c r="D113" s="27">
        <v>10</v>
      </c>
      <c r="E113" s="27">
        <v>10</v>
      </c>
      <c r="F113" s="27">
        <v>10</v>
      </c>
      <c r="G113" s="27">
        <v>15</v>
      </c>
      <c r="H113" s="27">
        <v>16</v>
      </c>
      <c r="I113" s="27">
        <v>13</v>
      </c>
      <c r="J113" s="27">
        <v>12</v>
      </c>
      <c r="K113" s="27">
        <v>10</v>
      </c>
      <c r="L113" s="27">
        <v>9</v>
      </c>
      <c r="M113" s="27">
        <v>9</v>
      </c>
      <c r="N113" s="27">
        <v>7</v>
      </c>
      <c r="O113" s="28">
        <f>SUM(C113:N113)</f>
        <v>125</v>
      </c>
    </row>
    <row r="114" spans="1:15" ht="12.75">
      <c r="A114" s="172"/>
      <c r="B114" s="39" t="s">
        <v>100</v>
      </c>
      <c r="C114" s="27">
        <v>5</v>
      </c>
      <c r="D114" s="27">
        <v>4</v>
      </c>
      <c r="E114" s="27">
        <v>6</v>
      </c>
      <c r="F114" s="27">
        <v>4</v>
      </c>
      <c r="G114" s="27">
        <v>6</v>
      </c>
      <c r="H114" s="27">
        <v>19</v>
      </c>
      <c r="I114" s="27">
        <v>16</v>
      </c>
      <c r="J114" s="27">
        <v>7</v>
      </c>
      <c r="K114" s="27">
        <v>6</v>
      </c>
      <c r="L114" s="27">
        <v>3</v>
      </c>
      <c r="M114" s="27">
        <v>3</v>
      </c>
      <c r="N114" s="27">
        <v>1</v>
      </c>
      <c r="O114" s="28">
        <f>SUM(C114:N114)</f>
        <v>80</v>
      </c>
    </row>
    <row r="115" spans="1:15" ht="12.75">
      <c r="A115" s="172"/>
      <c r="B115" s="39" t="s">
        <v>106</v>
      </c>
      <c r="C115" s="27">
        <v>5</v>
      </c>
      <c r="D115" s="27">
        <v>5</v>
      </c>
      <c r="E115" s="27">
        <v>6</v>
      </c>
      <c r="F115" s="27">
        <v>4</v>
      </c>
      <c r="G115" s="27">
        <v>3</v>
      </c>
      <c r="H115" s="27">
        <v>19</v>
      </c>
      <c r="I115" s="27">
        <v>15</v>
      </c>
      <c r="J115" s="27">
        <v>4</v>
      </c>
      <c r="K115" s="27">
        <v>5</v>
      </c>
      <c r="L115" s="27">
        <v>7</v>
      </c>
      <c r="M115" s="27">
        <v>3</v>
      </c>
      <c r="N115" s="27">
        <v>2</v>
      </c>
      <c r="O115" s="28">
        <f>SUM(C115:N115)</f>
        <v>78</v>
      </c>
    </row>
    <row r="116" spans="1:15" ht="13.5" thickBot="1">
      <c r="A116" s="172"/>
      <c r="B116" s="39" t="s">
        <v>105</v>
      </c>
      <c r="C116" s="27">
        <v>1</v>
      </c>
      <c r="D116" s="27">
        <v>5</v>
      </c>
      <c r="E116" s="27">
        <v>0</v>
      </c>
      <c r="F116" s="27">
        <v>5</v>
      </c>
      <c r="G116" s="27">
        <v>6</v>
      </c>
      <c r="H116" s="27">
        <v>4</v>
      </c>
      <c r="I116" s="27">
        <v>1</v>
      </c>
      <c r="J116" s="27">
        <v>3</v>
      </c>
      <c r="K116" s="27">
        <v>8</v>
      </c>
      <c r="L116" s="27">
        <v>5</v>
      </c>
      <c r="M116" s="27">
        <v>2</v>
      </c>
      <c r="N116" s="27">
        <v>1</v>
      </c>
      <c r="O116" s="28">
        <f>SUM(C116:N116)</f>
        <v>41</v>
      </c>
    </row>
    <row r="117" spans="1:15" s="56" customFormat="1" ht="13.5" thickBot="1">
      <c r="A117" s="172"/>
      <c r="B117" s="57" t="s">
        <v>111</v>
      </c>
      <c r="C117" s="55">
        <f>C118+C127+C142</f>
        <v>7832</v>
      </c>
      <c r="D117" s="55">
        <f>D118+D127+D142</f>
        <v>8676</v>
      </c>
      <c r="E117" s="55">
        <f>E118+E127+E142</f>
        <v>11842</v>
      </c>
      <c r="F117" s="55">
        <f>F118+F127+F142</f>
        <v>9491</v>
      </c>
      <c r="G117" s="55">
        <f>G118+G127+G142</f>
        <v>10685</v>
      </c>
      <c r="H117" s="55">
        <f>H118+H127+H142</f>
        <v>13025</v>
      </c>
      <c r="I117" s="55">
        <f>I118+I127+I142</f>
        <v>10662</v>
      </c>
      <c r="J117" s="55">
        <f>J118+J127+J142</f>
        <v>9399</v>
      </c>
      <c r="K117" s="55">
        <f>K118+K127+K142</f>
        <v>8821</v>
      </c>
      <c r="L117" s="55">
        <f>L118+L127+L142</f>
        <v>7883</v>
      </c>
      <c r="M117" s="55">
        <f>M118+M127+M142</f>
        <v>7635</v>
      </c>
      <c r="N117" s="55">
        <f>N118+N127+N142</f>
        <v>11742</v>
      </c>
      <c r="O117" s="55">
        <f>SUM(C117:N117)</f>
        <v>117693</v>
      </c>
    </row>
    <row r="118" spans="1:15" ht="18" customHeight="1" thickBot="1">
      <c r="A118" s="172"/>
      <c r="B118" s="24" t="s">
        <v>112</v>
      </c>
      <c r="C118" s="23">
        <f>SUM(C119:C126)</f>
        <v>839</v>
      </c>
      <c r="D118" s="23">
        <f aca="true" t="shared" si="6" ref="D118:I118">SUM(D119:D126)</f>
        <v>711</v>
      </c>
      <c r="E118" s="23">
        <f t="shared" si="6"/>
        <v>981</v>
      </c>
      <c r="F118" s="23">
        <f t="shared" si="6"/>
        <v>597</v>
      </c>
      <c r="G118" s="23">
        <f t="shared" si="6"/>
        <v>632</v>
      </c>
      <c r="H118" s="23">
        <f t="shared" si="6"/>
        <v>811</v>
      </c>
      <c r="I118" s="23">
        <f t="shared" si="6"/>
        <v>887</v>
      </c>
      <c r="J118" s="23">
        <f>SUM(J119:J126)</f>
        <v>707</v>
      </c>
      <c r="K118" s="23">
        <f>SUM(K119:K126)</f>
        <v>527</v>
      </c>
      <c r="L118" s="23">
        <f>SUM(L119:L126)</f>
        <v>557</v>
      </c>
      <c r="M118" s="23">
        <f>SUM(M119:M126)</f>
        <v>608</v>
      </c>
      <c r="N118" s="23">
        <f>SUM(N119:N126)</f>
        <v>666</v>
      </c>
      <c r="O118" s="23">
        <f>SUM(C118:N118)</f>
        <v>8523</v>
      </c>
    </row>
    <row r="119" spans="1:15" ht="12.75">
      <c r="A119" s="172"/>
      <c r="B119" s="38" t="s">
        <v>113</v>
      </c>
      <c r="C119" s="25">
        <v>254</v>
      </c>
      <c r="D119" s="25">
        <v>282</v>
      </c>
      <c r="E119" s="25">
        <v>629</v>
      </c>
      <c r="F119" s="25">
        <v>283</v>
      </c>
      <c r="G119" s="25">
        <v>249</v>
      </c>
      <c r="H119" s="25">
        <v>403</v>
      </c>
      <c r="I119" s="25">
        <v>252</v>
      </c>
      <c r="J119" s="25">
        <v>280</v>
      </c>
      <c r="K119" s="25">
        <v>245</v>
      </c>
      <c r="L119" s="25">
        <v>313</v>
      </c>
      <c r="M119" s="25">
        <v>255</v>
      </c>
      <c r="N119" s="25">
        <v>348</v>
      </c>
      <c r="O119" s="26">
        <f>SUM(C119:N119)</f>
        <v>3793</v>
      </c>
    </row>
    <row r="120" spans="1:15" ht="12.75">
      <c r="A120" s="172"/>
      <c r="B120" s="39" t="s">
        <v>119</v>
      </c>
      <c r="C120" s="27">
        <v>436</v>
      </c>
      <c r="D120" s="27">
        <v>280</v>
      </c>
      <c r="E120" s="27">
        <v>159</v>
      </c>
      <c r="F120" s="27">
        <v>175</v>
      </c>
      <c r="G120" s="27">
        <v>208</v>
      </c>
      <c r="H120" s="27">
        <v>225</v>
      </c>
      <c r="I120" s="27">
        <v>477</v>
      </c>
      <c r="J120" s="27">
        <v>274</v>
      </c>
      <c r="K120" s="27">
        <v>129</v>
      </c>
      <c r="L120" s="27">
        <v>103</v>
      </c>
      <c r="M120" s="27">
        <v>178</v>
      </c>
      <c r="N120" s="27">
        <v>183</v>
      </c>
      <c r="O120" s="28">
        <f>SUM(C120:N120)</f>
        <v>2827</v>
      </c>
    </row>
    <row r="121" spans="1:15" ht="12.75">
      <c r="A121" s="172"/>
      <c r="B121" s="39" t="s">
        <v>115</v>
      </c>
      <c r="C121" s="27">
        <v>95</v>
      </c>
      <c r="D121" s="27">
        <v>100</v>
      </c>
      <c r="E121" s="27">
        <v>143</v>
      </c>
      <c r="F121" s="27">
        <v>101</v>
      </c>
      <c r="G121" s="27">
        <v>140</v>
      </c>
      <c r="H121" s="27">
        <v>133</v>
      </c>
      <c r="I121" s="27">
        <v>89</v>
      </c>
      <c r="J121" s="27">
        <v>130</v>
      </c>
      <c r="K121" s="27">
        <v>112</v>
      </c>
      <c r="L121" s="27">
        <v>117</v>
      </c>
      <c r="M121" s="27">
        <v>122</v>
      </c>
      <c r="N121" s="27">
        <v>116</v>
      </c>
      <c r="O121" s="28">
        <f>SUM(C121:N121)</f>
        <v>1398</v>
      </c>
    </row>
    <row r="122" spans="1:15" ht="12.75">
      <c r="A122" s="172"/>
      <c r="B122" s="39" t="s">
        <v>118</v>
      </c>
      <c r="C122" s="27">
        <v>34</v>
      </c>
      <c r="D122" s="27">
        <v>32</v>
      </c>
      <c r="E122" s="27">
        <v>29</v>
      </c>
      <c r="F122" s="27">
        <v>21</v>
      </c>
      <c r="G122" s="27">
        <v>17</v>
      </c>
      <c r="H122" s="27">
        <v>28</v>
      </c>
      <c r="I122" s="27">
        <v>50</v>
      </c>
      <c r="J122" s="27">
        <v>6</v>
      </c>
      <c r="K122" s="27">
        <v>26</v>
      </c>
      <c r="L122" s="27">
        <v>15</v>
      </c>
      <c r="M122" s="27">
        <v>40</v>
      </c>
      <c r="N122" s="27">
        <v>9</v>
      </c>
      <c r="O122" s="28">
        <f>SUM(C122:N122)</f>
        <v>307</v>
      </c>
    </row>
    <row r="123" spans="1:15" ht="12.75">
      <c r="A123" s="172"/>
      <c r="B123" s="39" t="s">
        <v>120</v>
      </c>
      <c r="C123" s="27">
        <v>9</v>
      </c>
      <c r="D123" s="27">
        <v>4</v>
      </c>
      <c r="E123" s="27">
        <v>9</v>
      </c>
      <c r="F123" s="27">
        <v>12</v>
      </c>
      <c r="G123" s="27">
        <v>11</v>
      </c>
      <c r="H123" s="27">
        <v>13</v>
      </c>
      <c r="I123" s="27">
        <v>8</v>
      </c>
      <c r="J123" s="27">
        <v>7</v>
      </c>
      <c r="K123" s="27">
        <v>10</v>
      </c>
      <c r="L123" s="27">
        <v>1</v>
      </c>
      <c r="M123" s="27">
        <v>4</v>
      </c>
      <c r="N123" s="27">
        <v>5</v>
      </c>
      <c r="O123" s="28">
        <f>SUM(C123:N123)</f>
        <v>93</v>
      </c>
    </row>
    <row r="124" spans="1:15" ht="12.75">
      <c r="A124" s="172"/>
      <c r="B124" s="39" t="s">
        <v>114</v>
      </c>
      <c r="C124" s="27">
        <v>8</v>
      </c>
      <c r="D124" s="27">
        <v>11</v>
      </c>
      <c r="E124" s="27">
        <v>11</v>
      </c>
      <c r="F124" s="27">
        <v>5</v>
      </c>
      <c r="G124" s="27">
        <v>7</v>
      </c>
      <c r="H124" s="27">
        <v>6</v>
      </c>
      <c r="I124" s="27">
        <v>7</v>
      </c>
      <c r="J124" s="27">
        <v>9</v>
      </c>
      <c r="K124" s="27">
        <v>4</v>
      </c>
      <c r="L124" s="27">
        <v>8</v>
      </c>
      <c r="M124" s="27">
        <v>8</v>
      </c>
      <c r="N124" s="27">
        <v>1</v>
      </c>
      <c r="O124" s="28">
        <f>SUM(C124:N124)</f>
        <v>85</v>
      </c>
    </row>
    <row r="125" spans="1:15" ht="12.75">
      <c r="A125" s="172"/>
      <c r="B125" s="39" t="s">
        <v>117</v>
      </c>
      <c r="C125" s="27">
        <v>3</v>
      </c>
      <c r="D125" s="27">
        <v>2</v>
      </c>
      <c r="E125" s="27">
        <v>1</v>
      </c>
      <c r="F125" s="27">
        <v>0</v>
      </c>
      <c r="G125" s="27">
        <v>0</v>
      </c>
      <c r="H125" s="27">
        <v>3</v>
      </c>
      <c r="I125" s="27">
        <v>4</v>
      </c>
      <c r="J125" s="27">
        <v>1</v>
      </c>
      <c r="K125" s="27">
        <v>1</v>
      </c>
      <c r="L125" s="27">
        <v>0</v>
      </c>
      <c r="M125" s="27">
        <v>1</v>
      </c>
      <c r="N125" s="27">
        <v>4</v>
      </c>
      <c r="O125" s="28">
        <f>SUM(C125:N125)</f>
        <v>20</v>
      </c>
    </row>
    <row r="126" spans="1:15" ht="13.5" thickBot="1">
      <c r="A126" s="172"/>
      <c r="B126" s="61" t="s">
        <v>116</v>
      </c>
      <c r="C126" s="20">
        <v>0</v>
      </c>
      <c r="D126" s="20">
        <v>0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9">
        <f>SUM(C126:N126)</f>
        <v>0</v>
      </c>
    </row>
    <row r="127" spans="1:15" ht="13.5" thickBot="1">
      <c r="A127" s="172"/>
      <c r="B127" s="24" t="s">
        <v>121</v>
      </c>
      <c r="C127" s="23">
        <f>SUM(C128:C141)</f>
        <v>4419</v>
      </c>
      <c r="D127" s="23">
        <f aca="true" t="shared" si="7" ref="D127:I127">SUM(D128:D141)</f>
        <v>4729</v>
      </c>
      <c r="E127" s="23">
        <f t="shared" si="7"/>
        <v>7313</v>
      </c>
      <c r="F127" s="23">
        <f t="shared" si="7"/>
        <v>5270</v>
      </c>
      <c r="G127" s="23">
        <f t="shared" si="7"/>
        <v>6096</v>
      </c>
      <c r="H127" s="23">
        <f t="shared" si="7"/>
        <v>6856</v>
      </c>
      <c r="I127" s="23">
        <f t="shared" si="7"/>
        <v>5160</v>
      </c>
      <c r="J127" s="23">
        <f>SUM(J128:J141)</f>
        <v>4639</v>
      </c>
      <c r="K127" s="23">
        <f>SUM(K128:K141)</f>
        <v>5899</v>
      </c>
      <c r="L127" s="23">
        <f>SUM(L128:L141)</f>
        <v>4213</v>
      </c>
      <c r="M127" s="23">
        <f>SUM(M128:M141)</f>
        <v>4726</v>
      </c>
      <c r="N127" s="23">
        <f>SUM(N128:N141)</f>
        <v>5527</v>
      </c>
      <c r="O127" s="23">
        <f>SUM(C127:N127)</f>
        <v>64847</v>
      </c>
    </row>
    <row r="128" spans="1:15" ht="12.75">
      <c r="A128" s="172"/>
      <c r="B128" s="38" t="s">
        <v>123</v>
      </c>
      <c r="C128" s="25">
        <v>1516</v>
      </c>
      <c r="D128" s="25">
        <v>1677</v>
      </c>
      <c r="E128" s="25">
        <v>1577</v>
      </c>
      <c r="F128" s="25">
        <v>1572</v>
      </c>
      <c r="G128" s="25">
        <v>2017</v>
      </c>
      <c r="H128" s="25">
        <v>2467</v>
      </c>
      <c r="I128" s="25">
        <v>1950</v>
      </c>
      <c r="J128" s="25">
        <v>1234</v>
      </c>
      <c r="K128" s="25">
        <v>2010</v>
      </c>
      <c r="L128" s="25">
        <v>1315</v>
      </c>
      <c r="M128" s="25">
        <v>1807</v>
      </c>
      <c r="N128" s="25">
        <v>1804</v>
      </c>
      <c r="O128" s="26">
        <f>SUM(C128:N128)</f>
        <v>20946</v>
      </c>
    </row>
    <row r="129" spans="1:15" ht="12.75">
      <c r="A129" s="172"/>
      <c r="B129" s="39" t="s">
        <v>126</v>
      </c>
      <c r="C129" s="27">
        <v>1058</v>
      </c>
      <c r="D129" s="27">
        <v>1064</v>
      </c>
      <c r="E129" s="27">
        <v>2470</v>
      </c>
      <c r="F129" s="27">
        <v>1248</v>
      </c>
      <c r="G129" s="27">
        <v>1523</v>
      </c>
      <c r="H129" s="27">
        <v>1249</v>
      </c>
      <c r="I129" s="27">
        <v>1227</v>
      </c>
      <c r="J129" s="27">
        <v>1393</v>
      </c>
      <c r="K129" s="27">
        <v>1336</v>
      </c>
      <c r="L129" s="27">
        <v>1273</v>
      </c>
      <c r="M129" s="27">
        <v>1199</v>
      </c>
      <c r="N129" s="27">
        <v>1090</v>
      </c>
      <c r="O129" s="28">
        <f>SUM(C129:N129)</f>
        <v>16130</v>
      </c>
    </row>
    <row r="130" spans="1:15" ht="12.75">
      <c r="A130" s="172"/>
      <c r="B130" s="39" t="s">
        <v>125</v>
      </c>
      <c r="C130" s="27">
        <v>801</v>
      </c>
      <c r="D130" s="27">
        <v>1007</v>
      </c>
      <c r="E130" s="27">
        <v>1259</v>
      </c>
      <c r="F130" s="27">
        <v>1291</v>
      </c>
      <c r="G130" s="27">
        <v>1223</v>
      </c>
      <c r="H130" s="27">
        <v>1797</v>
      </c>
      <c r="I130" s="27">
        <v>845</v>
      </c>
      <c r="J130" s="27">
        <v>782</v>
      </c>
      <c r="K130" s="27">
        <v>714</v>
      </c>
      <c r="L130" s="27">
        <v>739</v>
      </c>
      <c r="M130" s="27">
        <v>748</v>
      </c>
      <c r="N130" s="27">
        <v>1683</v>
      </c>
      <c r="O130" s="28">
        <f>SUM(C130:N130)</f>
        <v>12889</v>
      </c>
    </row>
    <row r="131" spans="1:15" ht="12.75">
      <c r="A131" s="172"/>
      <c r="B131" s="39" t="s">
        <v>132</v>
      </c>
      <c r="C131" s="27">
        <v>555</v>
      </c>
      <c r="D131" s="27">
        <v>424</v>
      </c>
      <c r="E131" s="27">
        <v>527</v>
      </c>
      <c r="F131" s="27">
        <v>492</v>
      </c>
      <c r="G131" s="27">
        <v>643</v>
      </c>
      <c r="H131" s="27">
        <v>715</v>
      </c>
      <c r="I131" s="27">
        <v>606</v>
      </c>
      <c r="J131" s="27">
        <v>421</v>
      </c>
      <c r="K131" s="27">
        <v>551</v>
      </c>
      <c r="L131" s="27">
        <v>402</v>
      </c>
      <c r="M131" s="47">
        <v>393</v>
      </c>
      <c r="N131" s="27">
        <v>430</v>
      </c>
      <c r="O131" s="28">
        <f>SUM(C131:N131)</f>
        <v>6159</v>
      </c>
    </row>
    <row r="132" spans="1:15" ht="12.75">
      <c r="A132" s="172"/>
      <c r="B132" s="39" t="s">
        <v>130</v>
      </c>
      <c r="C132" s="27">
        <v>156</v>
      </c>
      <c r="D132" s="27">
        <v>175</v>
      </c>
      <c r="E132" s="27">
        <v>1053</v>
      </c>
      <c r="F132" s="27">
        <v>164</v>
      </c>
      <c r="G132" s="27">
        <v>209</v>
      </c>
      <c r="H132" s="27">
        <v>165</v>
      </c>
      <c r="I132" s="27">
        <v>176</v>
      </c>
      <c r="J132" s="27">
        <v>339</v>
      </c>
      <c r="K132" s="27">
        <v>929</v>
      </c>
      <c r="L132" s="27">
        <v>122</v>
      </c>
      <c r="M132" s="27">
        <v>176</v>
      </c>
      <c r="N132" s="27">
        <v>149</v>
      </c>
      <c r="O132" s="28">
        <f>SUM(C132:N132)</f>
        <v>3813</v>
      </c>
    </row>
    <row r="133" spans="1:15" ht="12.75">
      <c r="A133" s="172"/>
      <c r="B133" s="39" t="s">
        <v>131</v>
      </c>
      <c r="C133" s="27">
        <v>204</v>
      </c>
      <c r="D133" s="27">
        <v>217</v>
      </c>
      <c r="E133" s="27">
        <v>261</v>
      </c>
      <c r="F133" s="27">
        <v>344</v>
      </c>
      <c r="G133" s="27">
        <v>306</v>
      </c>
      <c r="H133" s="27">
        <v>265</v>
      </c>
      <c r="I133" s="27">
        <v>221</v>
      </c>
      <c r="J133" s="27">
        <v>261</v>
      </c>
      <c r="K133" s="27">
        <v>177</v>
      </c>
      <c r="L133" s="27">
        <v>215</v>
      </c>
      <c r="M133" s="27">
        <v>197</v>
      </c>
      <c r="N133" s="27">
        <v>210</v>
      </c>
      <c r="O133" s="28">
        <f>SUM(C133:N133)</f>
        <v>2878</v>
      </c>
    </row>
    <row r="134" spans="1:15" ht="12.75">
      <c r="A134" s="172"/>
      <c r="B134" s="39" t="s">
        <v>127</v>
      </c>
      <c r="C134" s="27">
        <v>38</v>
      </c>
      <c r="D134" s="27">
        <v>57</v>
      </c>
      <c r="E134" s="27">
        <v>42</v>
      </c>
      <c r="F134" s="27">
        <v>52</v>
      </c>
      <c r="G134" s="27">
        <v>68</v>
      </c>
      <c r="H134" s="27">
        <v>60</v>
      </c>
      <c r="I134" s="27">
        <v>45</v>
      </c>
      <c r="J134" s="27">
        <v>67</v>
      </c>
      <c r="K134" s="27">
        <v>46</v>
      </c>
      <c r="L134" s="27">
        <v>42</v>
      </c>
      <c r="M134" s="27">
        <v>59</v>
      </c>
      <c r="N134" s="27">
        <v>50</v>
      </c>
      <c r="O134" s="28">
        <f>SUM(C134:N134)</f>
        <v>626</v>
      </c>
    </row>
    <row r="135" spans="1:15" ht="12.75">
      <c r="A135" s="172"/>
      <c r="B135" s="39" t="s">
        <v>135</v>
      </c>
      <c r="C135" s="27">
        <v>44</v>
      </c>
      <c r="D135" s="27">
        <v>38</v>
      </c>
      <c r="E135" s="27">
        <v>34</v>
      </c>
      <c r="F135" s="27">
        <v>44</v>
      </c>
      <c r="G135" s="27">
        <v>45</v>
      </c>
      <c r="H135" s="27">
        <v>53</v>
      </c>
      <c r="I135" s="27">
        <v>31</v>
      </c>
      <c r="J135" s="27">
        <v>45</v>
      </c>
      <c r="K135" s="27">
        <v>57</v>
      </c>
      <c r="L135" s="27">
        <v>39</v>
      </c>
      <c r="M135" s="27">
        <v>40</v>
      </c>
      <c r="N135" s="27">
        <v>46</v>
      </c>
      <c r="O135" s="28">
        <f>SUM(C135:N135)</f>
        <v>516</v>
      </c>
    </row>
    <row r="136" spans="1:15" ht="12.75">
      <c r="A136" s="172"/>
      <c r="B136" s="39" t="s">
        <v>122</v>
      </c>
      <c r="C136" s="27">
        <v>27</v>
      </c>
      <c r="D136" s="27">
        <v>55</v>
      </c>
      <c r="E136" s="27">
        <v>34</v>
      </c>
      <c r="F136" s="27">
        <v>36</v>
      </c>
      <c r="G136" s="27">
        <v>36</v>
      </c>
      <c r="H136" s="27">
        <v>56</v>
      </c>
      <c r="I136" s="27">
        <v>28</v>
      </c>
      <c r="J136" s="27">
        <v>47</v>
      </c>
      <c r="K136" s="27">
        <v>43</v>
      </c>
      <c r="L136" s="27">
        <v>37</v>
      </c>
      <c r="M136" s="27">
        <v>74</v>
      </c>
      <c r="N136" s="27">
        <v>29</v>
      </c>
      <c r="O136" s="28">
        <f>SUM(C136:N136)</f>
        <v>502</v>
      </c>
    </row>
    <row r="137" spans="1:15" ht="12.75">
      <c r="A137" s="172"/>
      <c r="B137" s="44" t="s">
        <v>128</v>
      </c>
      <c r="C137" s="27">
        <v>7</v>
      </c>
      <c r="D137" s="27">
        <v>5</v>
      </c>
      <c r="E137" s="27">
        <v>18</v>
      </c>
      <c r="F137" s="27">
        <v>12</v>
      </c>
      <c r="G137" s="27">
        <v>12</v>
      </c>
      <c r="H137" s="27">
        <v>13</v>
      </c>
      <c r="I137" s="27">
        <v>17</v>
      </c>
      <c r="J137" s="27">
        <v>14</v>
      </c>
      <c r="K137" s="27">
        <v>12</v>
      </c>
      <c r="L137" s="27">
        <v>10</v>
      </c>
      <c r="M137" s="27">
        <v>12</v>
      </c>
      <c r="N137" s="27">
        <v>18</v>
      </c>
      <c r="O137" s="28">
        <f>SUM(C137:N137)</f>
        <v>150</v>
      </c>
    </row>
    <row r="138" spans="1:15" ht="12.75">
      <c r="A138" s="172"/>
      <c r="B138" s="39" t="s">
        <v>133</v>
      </c>
      <c r="C138" s="27">
        <v>6</v>
      </c>
      <c r="D138" s="27">
        <v>8</v>
      </c>
      <c r="E138" s="27">
        <v>28</v>
      </c>
      <c r="F138" s="27">
        <v>12</v>
      </c>
      <c r="G138" s="27">
        <v>6</v>
      </c>
      <c r="H138" s="27">
        <v>12</v>
      </c>
      <c r="I138" s="27">
        <v>3</v>
      </c>
      <c r="J138" s="27">
        <v>13</v>
      </c>
      <c r="K138" s="27">
        <v>16</v>
      </c>
      <c r="L138" s="27">
        <v>13</v>
      </c>
      <c r="M138" s="27">
        <v>13</v>
      </c>
      <c r="N138" s="27">
        <v>9</v>
      </c>
      <c r="O138" s="28">
        <f>SUM(C138:N138)</f>
        <v>139</v>
      </c>
    </row>
    <row r="139" spans="1:15" ht="12.75">
      <c r="A139" s="172"/>
      <c r="B139" s="39" t="s">
        <v>134</v>
      </c>
      <c r="C139" s="27">
        <v>6</v>
      </c>
      <c r="D139" s="27">
        <v>1</v>
      </c>
      <c r="E139" s="27">
        <v>8</v>
      </c>
      <c r="F139" s="27">
        <v>3</v>
      </c>
      <c r="G139" s="27">
        <v>3</v>
      </c>
      <c r="H139" s="27">
        <v>3</v>
      </c>
      <c r="I139" s="27">
        <v>8</v>
      </c>
      <c r="J139" s="27">
        <v>9</v>
      </c>
      <c r="K139" s="27">
        <v>7</v>
      </c>
      <c r="L139" s="27">
        <v>4</v>
      </c>
      <c r="M139" s="27">
        <v>4</v>
      </c>
      <c r="N139" s="27">
        <v>4</v>
      </c>
      <c r="O139" s="28">
        <f>SUM(C139:N139)</f>
        <v>60</v>
      </c>
    </row>
    <row r="140" spans="1:15" ht="15" customHeight="1">
      <c r="A140" s="172"/>
      <c r="B140" s="39" t="s">
        <v>124</v>
      </c>
      <c r="C140" s="27">
        <v>1</v>
      </c>
      <c r="D140" s="27">
        <v>1</v>
      </c>
      <c r="E140" s="27">
        <v>2</v>
      </c>
      <c r="F140" s="27">
        <v>0</v>
      </c>
      <c r="G140" s="27">
        <v>5</v>
      </c>
      <c r="H140" s="27">
        <v>1</v>
      </c>
      <c r="I140" s="27">
        <v>3</v>
      </c>
      <c r="J140" s="27">
        <v>5</v>
      </c>
      <c r="K140" s="27">
        <v>1</v>
      </c>
      <c r="L140" s="27">
        <v>2</v>
      </c>
      <c r="M140" s="27">
        <v>3</v>
      </c>
      <c r="N140" s="27">
        <v>5</v>
      </c>
      <c r="O140" s="28">
        <f>SUM(C140:N140)</f>
        <v>29</v>
      </c>
    </row>
    <row r="141" spans="1:15" ht="13.5" thickBot="1">
      <c r="A141" s="172"/>
      <c r="B141" s="61" t="s">
        <v>129</v>
      </c>
      <c r="C141" s="20">
        <v>0</v>
      </c>
      <c r="D141" s="20">
        <v>0</v>
      </c>
      <c r="E141" s="20"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9</v>
      </c>
      <c r="K141" s="20">
        <v>0</v>
      </c>
      <c r="L141" s="20">
        <v>0</v>
      </c>
      <c r="M141" s="20">
        <v>1</v>
      </c>
      <c r="N141" s="20">
        <v>0</v>
      </c>
      <c r="O141" s="29">
        <f>SUM(C141:N141)</f>
        <v>10</v>
      </c>
    </row>
    <row r="142" spans="1:15" ht="13.5" thickBot="1">
      <c r="A142" s="172"/>
      <c r="B142" s="24" t="s">
        <v>136</v>
      </c>
      <c r="C142" s="23">
        <f>SUM(C143:C152)</f>
        <v>2574</v>
      </c>
      <c r="D142" s="23">
        <f aca="true" t="shared" si="8" ref="D142:I142">SUM(D143:D152)</f>
        <v>3236</v>
      </c>
      <c r="E142" s="23">
        <f t="shared" si="8"/>
        <v>3548</v>
      </c>
      <c r="F142" s="23">
        <f t="shared" si="8"/>
        <v>3624</v>
      </c>
      <c r="G142" s="23">
        <f t="shared" si="8"/>
        <v>3957</v>
      </c>
      <c r="H142" s="23">
        <f t="shared" si="8"/>
        <v>5358</v>
      </c>
      <c r="I142" s="23">
        <f t="shared" si="8"/>
        <v>4615</v>
      </c>
      <c r="J142" s="23">
        <f>SUM(J143:J152)</f>
        <v>4053</v>
      </c>
      <c r="K142" s="23">
        <f>SUM(K143:K152)</f>
        <v>2395</v>
      </c>
      <c r="L142" s="23">
        <f>SUM(L143:L152)</f>
        <v>3113</v>
      </c>
      <c r="M142" s="23">
        <f>SUM(M143:M152)</f>
        <v>2301</v>
      </c>
      <c r="N142" s="23">
        <f>SUM(N143:N152)</f>
        <v>5549</v>
      </c>
      <c r="O142" s="23">
        <f>SUM(C142:N142)</f>
        <v>44323</v>
      </c>
    </row>
    <row r="143" spans="1:15" ht="13.5" customHeight="1">
      <c r="A143" s="172"/>
      <c r="B143" s="38" t="s">
        <v>146</v>
      </c>
      <c r="C143" s="25">
        <v>1620</v>
      </c>
      <c r="D143" s="25">
        <v>1948</v>
      </c>
      <c r="E143" s="25">
        <v>2115</v>
      </c>
      <c r="F143" s="25">
        <v>2128</v>
      </c>
      <c r="G143" s="25">
        <v>2555</v>
      </c>
      <c r="H143" s="25">
        <v>3746</v>
      </c>
      <c r="I143" s="25">
        <v>3215</v>
      </c>
      <c r="J143" s="25">
        <v>2987</v>
      </c>
      <c r="K143" s="25">
        <v>1723</v>
      </c>
      <c r="L143" s="25">
        <v>1854</v>
      </c>
      <c r="M143" s="25">
        <v>1821</v>
      </c>
      <c r="N143" s="25">
        <v>3460</v>
      </c>
      <c r="O143" s="26">
        <f>SUM(C143:N143)</f>
        <v>29172</v>
      </c>
    </row>
    <row r="144" spans="1:15" ht="12.75">
      <c r="A144" s="172"/>
      <c r="B144" s="39" t="s">
        <v>140</v>
      </c>
      <c r="C144" s="27">
        <v>743</v>
      </c>
      <c r="D144" s="27">
        <v>977</v>
      </c>
      <c r="E144" s="27">
        <v>1002</v>
      </c>
      <c r="F144" s="27">
        <v>1045</v>
      </c>
      <c r="G144" s="27">
        <v>1013</v>
      </c>
      <c r="H144" s="27">
        <v>1177</v>
      </c>
      <c r="I144" s="27">
        <v>791</v>
      </c>
      <c r="J144" s="27">
        <v>853</v>
      </c>
      <c r="K144" s="27">
        <v>570</v>
      </c>
      <c r="L144" s="27">
        <v>560</v>
      </c>
      <c r="M144" s="27">
        <v>370</v>
      </c>
      <c r="N144" s="27">
        <v>1715</v>
      </c>
      <c r="O144" s="28">
        <f>SUM(C144:N144)</f>
        <v>10816</v>
      </c>
    </row>
    <row r="145" spans="1:15" ht="12.75">
      <c r="A145" s="172"/>
      <c r="B145" s="39" t="s">
        <v>142</v>
      </c>
      <c r="C145" s="27">
        <v>148</v>
      </c>
      <c r="D145" s="27">
        <v>264</v>
      </c>
      <c r="E145" s="27">
        <v>325</v>
      </c>
      <c r="F145" s="27">
        <v>339</v>
      </c>
      <c r="G145" s="27">
        <v>302</v>
      </c>
      <c r="H145" s="27">
        <v>304</v>
      </c>
      <c r="I145" s="27">
        <v>535</v>
      </c>
      <c r="J145" s="27">
        <v>141</v>
      </c>
      <c r="K145" s="27">
        <v>46</v>
      </c>
      <c r="L145" s="27">
        <v>661</v>
      </c>
      <c r="M145" s="27">
        <v>58</v>
      </c>
      <c r="N145" s="27">
        <v>129</v>
      </c>
      <c r="O145" s="28">
        <f>SUM(C145:N145)</f>
        <v>3252</v>
      </c>
    </row>
    <row r="146" spans="1:15" ht="12.75">
      <c r="A146" s="172"/>
      <c r="B146" s="39" t="s">
        <v>145</v>
      </c>
      <c r="C146" s="27">
        <v>26</v>
      </c>
      <c r="D146" s="27">
        <v>14</v>
      </c>
      <c r="E146" s="27">
        <v>44</v>
      </c>
      <c r="F146" s="27">
        <v>40</v>
      </c>
      <c r="G146" s="27">
        <v>38</v>
      </c>
      <c r="H146" s="27">
        <v>82</v>
      </c>
      <c r="I146" s="27">
        <v>30</v>
      </c>
      <c r="J146" s="27">
        <v>24</v>
      </c>
      <c r="K146" s="27">
        <v>18</v>
      </c>
      <c r="L146" s="27">
        <v>13</v>
      </c>
      <c r="M146" s="27">
        <v>16</v>
      </c>
      <c r="N146" s="27">
        <v>25</v>
      </c>
      <c r="O146" s="28">
        <f>SUM(C146:N146)</f>
        <v>370</v>
      </c>
    </row>
    <row r="147" spans="1:15" ht="12.75">
      <c r="A147" s="172"/>
      <c r="B147" s="39" t="s">
        <v>144</v>
      </c>
      <c r="C147" s="27">
        <v>24</v>
      </c>
      <c r="D147" s="27">
        <v>22</v>
      </c>
      <c r="E147" s="27">
        <v>38</v>
      </c>
      <c r="F147" s="27">
        <v>40</v>
      </c>
      <c r="G147" s="27">
        <v>26</v>
      </c>
      <c r="H147" s="27">
        <v>11</v>
      </c>
      <c r="I147" s="27">
        <v>23</v>
      </c>
      <c r="J147" s="27">
        <v>20</v>
      </c>
      <c r="K147" s="27">
        <v>23</v>
      </c>
      <c r="L147" s="27">
        <v>12</v>
      </c>
      <c r="M147" s="27">
        <v>27</v>
      </c>
      <c r="N147" s="27">
        <v>30</v>
      </c>
      <c r="O147" s="28">
        <f>SUM(C147:N147)</f>
        <v>296</v>
      </c>
    </row>
    <row r="148" spans="1:15" ht="12.75">
      <c r="A148" s="172"/>
      <c r="B148" s="39" t="s">
        <v>139</v>
      </c>
      <c r="C148" s="27">
        <v>0</v>
      </c>
      <c r="D148" s="27">
        <v>2</v>
      </c>
      <c r="E148" s="27">
        <v>3</v>
      </c>
      <c r="F148" s="27">
        <v>6</v>
      </c>
      <c r="G148" s="27">
        <v>1</v>
      </c>
      <c r="H148" s="27">
        <v>5</v>
      </c>
      <c r="I148" s="27">
        <v>3</v>
      </c>
      <c r="J148" s="27">
        <v>4</v>
      </c>
      <c r="K148" s="27">
        <v>0</v>
      </c>
      <c r="L148" s="27">
        <v>0</v>
      </c>
      <c r="M148" s="27">
        <v>0</v>
      </c>
      <c r="N148" s="27">
        <v>173</v>
      </c>
      <c r="O148" s="28">
        <f>SUM(C148:N148)</f>
        <v>197</v>
      </c>
    </row>
    <row r="149" spans="1:15" ht="12.75">
      <c r="A149" s="172"/>
      <c r="B149" s="39" t="s">
        <v>143</v>
      </c>
      <c r="C149" s="27">
        <v>6</v>
      </c>
      <c r="D149" s="27">
        <v>5</v>
      </c>
      <c r="E149" s="27">
        <v>8</v>
      </c>
      <c r="F149" s="27">
        <v>7</v>
      </c>
      <c r="G149" s="27">
        <v>7</v>
      </c>
      <c r="H149" s="27">
        <v>12</v>
      </c>
      <c r="I149" s="27">
        <v>11</v>
      </c>
      <c r="J149" s="27">
        <v>14</v>
      </c>
      <c r="K149" s="27">
        <v>3</v>
      </c>
      <c r="L149" s="27">
        <v>10</v>
      </c>
      <c r="M149" s="27">
        <v>5</v>
      </c>
      <c r="N149" s="27">
        <v>12</v>
      </c>
      <c r="O149" s="28">
        <f>SUM(C149:N149)</f>
        <v>100</v>
      </c>
    </row>
    <row r="150" spans="1:15" ht="12.75">
      <c r="A150" s="172"/>
      <c r="B150" s="39" t="s">
        <v>137</v>
      </c>
      <c r="C150" s="27">
        <v>3</v>
      </c>
      <c r="D150" s="27">
        <v>2</v>
      </c>
      <c r="E150" s="27">
        <v>10</v>
      </c>
      <c r="F150" s="27">
        <v>19</v>
      </c>
      <c r="G150" s="27">
        <v>11</v>
      </c>
      <c r="H150" s="27">
        <v>11</v>
      </c>
      <c r="I150" s="27">
        <v>6</v>
      </c>
      <c r="J150" s="27">
        <v>4</v>
      </c>
      <c r="K150" s="27">
        <v>1</v>
      </c>
      <c r="L150" s="27">
        <v>0</v>
      </c>
      <c r="M150" s="27">
        <v>0</v>
      </c>
      <c r="N150" s="27">
        <v>0</v>
      </c>
      <c r="O150" s="28">
        <f>SUM(C150:N150)</f>
        <v>67</v>
      </c>
    </row>
    <row r="151" spans="1:15" ht="12.75">
      <c r="A151" s="172"/>
      <c r="B151" s="39" t="s">
        <v>138</v>
      </c>
      <c r="C151" s="27">
        <v>4</v>
      </c>
      <c r="D151" s="27">
        <v>2</v>
      </c>
      <c r="E151" s="27">
        <v>2</v>
      </c>
      <c r="F151" s="27">
        <v>0</v>
      </c>
      <c r="G151" s="27">
        <v>4</v>
      </c>
      <c r="H151" s="27">
        <v>10</v>
      </c>
      <c r="I151" s="27">
        <v>1</v>
      </c>
      <c r="J151" s="27">
        <v>6</v>
      </c>
      <c r="K151" s="27">
        <v>11</v>
      </c>
      <c r="L151" s="27">
        <v>3</v>
      </c>
      <c r="M151" s="27">
        <v>4</v>
      </c>
      <c r="N151" s="27">
        <v>5</v>
      </c>
      <c r="O151" s="28">
        <f>SUM(C151:N151)</f>
        <v>52</v>
      </c>
    </row>
    <row r="152" spans="1:15" ht="13.5" thickBot="1">
      <c r="A152" s="172"/>
      <c r="B152" s="40" t="s">
        <v>141</v>
      </c>
      <c r="C152" s="20">
        <v>0</v>
      </c>
      <c r="D152" s="20">
        <v>0</v>
      </c>
      <c r="E152" s="20">
        <v>1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9">
        <f>SUM(C152:N152)</f>
        <v>1</v>
      </c>
    </row>
    <row r="153" spans="1:15" s="56" customFormat="1" ht="13.5" thickBot="1">
      <c r="A153" s="172"/>
      <c r="B153" s="57" t="s">
        <v>147</v>
      </c>
      <c r="C153" s="55">
        <f>C154+C158+C174+C178+C187</f>
        <v>25536</v>
      </c>
      <c r="D153" s="55">
        <f>D154+D158+D174+D178+D187</f>
        <v>27895</v>
      </c>
      <c r="E153" s="55">
        <f>E154+E158+E174+E178+E187</f>
        <v>37239</v>
      </c>
      <c r="F153" s="55">
        <f>F154+F158+F174+F178+F187</f>
        <v>36592</v>
      </c>
      <c r="G153" s="55">
        <f>G154+G158+G174+G178+G187</f>
        <v>37178</v>
      </c>
      <c r="H153" s="55">
        <f>H154+H158+H174+H178+H187</f>
        <v>43590</v>
      </c>
      <c r="I153" s="55">
        <f>I154+I158+I174+I178+I187</f>
        <v>55299</v>
      </c>
      <c r="J153" s="55">
        <f>J154+J158+J174+J178+J187</f>
        <v>48866</v>
      </c>
      <c r="K153" s="55">
        <f>K154+K158+K174+K178+K187</f>
        <v>27270</v>
      </c>
      <c r="L153" s="55">
        <f>L154+L158+L174+L178+L187</f>
        <v>32391</v>
      </c>
      <c r="M153" s="55">
        <f>M154+M158+M174+M178+M187</f>
        <v>27101</v>
      </c>
      <c r="N153" s="55">
        <f>N154+N158+N174+N178+N187</f>
        <v>35033</v>
      </c>
      <c r="O153" s="55">
        <f>SUM(C153:N153)</f>
        <v>433990</v>
      </c>
    </row>
    <row r="154" spans="1:15" ht="13.5" thickBot="1">
      <c r="A154" s="172"/>
      <c r="B154" s="24" t="s">
        <v>148</v>
      </c>
      <c r="C154" s="23">
        <f>SUM(C155:C157)</f>
        <v>139</v>
      </c>
      <c r="D154" s="23">
        <f aca="true" t="shared" si="9" ref="D154:I154">SUM(D155:D157)</f>
        <v>142</v>
      </c>
      <c r="E154" s="23">
        <f t="shared" si="9"/>
        <v>281</v>
      </c>
      <c r="F154" s="23">
        <f t="shared" si="9"/>
        <v>167</v>
      </c>
      <c r="G154" s="23">
        <f t="shared" si="9"/>
        <v>183</v>
      </c>
      <c r="H154" s="23">
        <f t="shared" si="9"/>
        <v>152</v>
      </c>
      <c r="I154" s="23">
        <f t="shared" si="9"/>
        <v>301</v>
      </c>
      <c r="J154" s="23">
        <f>SUM(J155:J157)</f>
        <v>288</v>
      </c>
      <c r="K154" s="23">
        <f>SUM(K155:K157)</f>
        <v>273</v>
      </c>
      <c r="L154" s="23">
        <f>SUM(L155:L157)</f>
        <v>203</v>
      </c>
      <c r="M154" s="23">
        <f>SUM(M155:M157)</f>
        <v>234</v>
      </c>
      <c r="N154" s="23">
        <f>SUM(N155:N157)</f>
        <v>288</v>
      </c>
      <c r="O154" s="23">
        <f>SUM(C154:N154)</f>
        <v>2651</v>
      </c>
    </row>
    <row r="155" spans="1:15" ht="12.75">
      <c r="A155" s="172"/>
      <c r="B155" s="38" t="s">
        <v>149</v>
      </c>
      <c r="C155" s="25">
        <v>105</v>
      </c>
      <c r="D155" s="25">
        <v>98</v>
      </c>
      <c r="E155" s="25">
        <v>115</v>
      </c>
      <c r="F155" s="25">
        <v>106</v>
      </c>
      <c r="G155" s="25">
        <v>132</v>
      </c>
      <c r="H155" s="25">
        <v>110</v>
      </c>
      <c r="I155" s="25">
        <v>262</v>
      </c>
      <c r="J155" s="25">
        <v>217</v>
      </c>
      <c r="K155" s="25">
        <v>230</v>
      </c>
      <c r="L155" s="25">
        <v>165</v>
      </c>
      <c r="M155" s="25">
        <v>200</v>
      </c>
      <c r="N155" s="25">
        <v>232</v>
      </c>
      <c r="O155" s="26">
        <f>SUM(C155:N155)</f>
        <v>1972</v>
      </c>
    </row>
    <row r="156" spans="1:15" ht="12.75">
      <c r="A156" s="172"/>
      <c r="B156" s="39" t="s">
        <v>151</v>
      </c>
      <c r="C156" s="27">
        <v>21</v>
      </c>
      <c r="D156" s="27">
        <v>28</v>
      </c>
      <c r="E156" s="27">
        <v>129</v>
      </c>
      <c r="F156" s="27">
        <v>36</v>
      </c>
      <c r="G156" s="27">
        <v>18</v>
      </c>
      <c r="H156" s="27">
        <v>25</v>
      </c>
      <c r="I156" s="27">
        <v>20</v>
      </c>
      <c r="J156" s="27">
        <v>37</v>
      </c>
      <c r="K156" s="27">
        <v>33</v>
      </c>
      <c r="L156" s="27">
        <v>20</v>
      </c>
      <c r="M156" s="27">
        <v>15</v>
      </c>
      <c r="N156" s="27">
        <v>29</v>
      </c>
      <c r="O156" s="28">
        <f>SUM(C156:N156)</f>
        <v>411</v>
      </c>
    </row>
    <row r="157" spans="1:15" ht="13.5" thickBot="1">
      <c r="A157" s="172"/>
      <c r="B157" s="40" t="s">
        <v>150</v>
      </c>
      <c r="C157" s="20">
        <v>13</v>
      </c>
      <c r="D157" s="20">
        <v>16</v>
      </c>
      <c r="E157" s="20">
        <v>37</v>
      </c>
      <c r="F157" s="20">
        <v>25</v>
      </c>
      <c r="G157" s="20">
        <v>33</v>
      </c>
      <c r="H157" s="20">
        <v>17</v>
      </c>
      <c r="I157" s="20">
        <v>19</v>
      </c>
      <c r="J157" s="20">
        <v>34</v>
      </c>
      <c r="K157" s="20">
        <v>10</v>
      </c>
      <c r="L157" s="20">
        <v>18</v>
      </c>
      <c r="M157" s="20">
        <v>19</v>
      </c>
      <c r="N157" s="20">
        <v>27</v>
      </c>
      <c r="O157" s="29">
        <f>SUM(C157:N157)</f>
        <v>268</v>
      </c>
    </row>
    <row r="158" spans="1:15" ht="13.5" thickBot="1">
      <c r="A158" s="172"/>
      <c r="B158" s="24" t="s">
        <v>152</v>
      </c>
      <c r="C158" s="23">
        <f>SUM(C159:C173)</f>
        <v>2522</v>
      </c>
      <c r="D158" s="23">
        <f>SUM(D159:D173)</f>
        <v>2289</v>
      </c>
      <c r="E158" s="23">
        <f>SUM(E159:E173)</f>
        <v>2822</v>
      </c>
      <c r="F158" s="23">
        <f>SUM(F159:F173)</f>
        <v>3083</v>
      </c>
      <c r="G158" s="23">
        <f>SUM(G159:G173)</f>
        <v>3025</v>
      </c>
      <c r="H158" s="23">
        <f>SUM(H159:H173)</f>
        <v>3647</v>
      </c>
      <c r="I158" s="23">
        <f>SUM(I159:I173)</f>
        <v>3968</v>
      </c>
      <c r="J158" s="23">
        <f>SUM(J159:J173)</f>
        <v>4839</v>
      </c>
      <c r="K158" s="23">
        <f>SUM(K159:K173)</f>
        <v>4547</v>
      </c>
      <c r="L158" s="23">
        <f>SUM(L159:L173)</f>
        <v>3168</v>
      </c>
      <c r="M158" s="23">
        <f>SUM(M159:M173)</f>
        <v>2540</v>
      </c>
      <c r="N158" s="23">
        <f>SUM(N159:N173)</f>
        <v>2958</v>
      </c>
      <c r="O158" s="23">
        <f>SUM(C158:N158)</f>
        <v>39408</v>
      </c>
    </row>
    <row r="159" spans="1:15" ht="12.75">
      <c r="A159" s="172"/>
      <c r="B159" s="38" t="s">
        <v>164</v>
      </c>
      <c r="C159" s="25">
        <v>793</v>
      </c>
      <c r="D159" s="25">
        <v>655</v>
      </c>
      <c r="E159" s="25">
        <v>874</v>
      </c>
      <c r="F159" s="25">
        <v>859</v>
      </c>
      <c r="G159" s="25">
        <v>970</v>
      </c>
      <c r="H159" s="25">
        <v>1059</v>
      </c>
      <c r="I159" s="25">
        <v>1139</v>
      </c>
      <c r="J159" s="25">
        <v>1438</v>
      </c>
      <c r="K159" s="25">
        <v>1489</v>
      </c>
      <c r="L159" s="25">
        <v>1022</v>
      </c>
      <c r="M159" s="25">
        <v>783</v>
      </c>
      <c r="N159" s="25">
        <v>861</v>
      </c>
      <c r="O159" s="26">
        <f>SUM(C159:N159)</f>
        <v>11942</v>
      </c>
    </row>
    <row r="160" spans="1:15" ht="12.75">
      <c r="A160" s="172"/>
      <c r="B160" s="39" t="s">
        <v>167</v>
      </c>
      <c r="C160" s="27">
        <v>521</v>
      </c>
      <c r="D160" s="27">
        <v>422</v>
      </c>
      <c r="E160" s="27">
        <v>552</v>
      </c>
      <c r="F160" s="27">
        <v>708</v>
      </c>
      <c r="G160" s="27">
        <v>611</v>
      </c>
      <c r="H160" s="27">
        <v>793</v>
      </c>
      <c r="I160" s="27">
        <v>939</v>
      </c>
      <c r="J160" s="27">
        <v>1145</v>
      </c>
      <c r="K160" s="27">
        <v>1155</v>
      </c>
      <c r="L160" s="27">
        <v>774</v>
      </c>
      <c r="M160" s="27">
        <v>553</v>
      </c>
      <c r="N160" s="27">
        <v>639</v>
      </c>
      <c r="O160" s="28">
        <f>SUM(C160:N160)</f>
        <v>8812</v>
      </c>
    </row>
    <row r="161" spans="1:15" ht="12.75">
      <c r="A161" s="172"/>
      <c r="B161" s="39" t="s">
        <v>163</v>
      </c>
      <c r="C161" s="27">
        <v>300</v>
      </c>
      <c r="D161" s="27">
        <v>253</v>
      </c>
      <c r="E161" s="27">
        <v>348</v>
      </c>
      <c r="F161" s="27">
        <v>386</v>
      </c>
      <c r="G161" s="27">
        <v>397</v>
      </c>
      <c r="H161" s="27">
        <v>507</v>
      </c>
      <c r="I161" s="27">
        <v>477</v>
      </c>
      <c r="J161" s="27">
        <v>606</v>
      </c>
      <c r="K161" s="27">
        <v>521</v>
      </c>
      <c r="L161" s="27">
        <v>332</v>
      </c>
      <c r="M161" s="27">
        <v>304</v>
      </c>
      <c r="N161" s="27">
        <v>413</v>
      </c>
      <c r="O161" s="28">
        <f>SUM(C161:N161)</f>
        <v>4844</v>
      </c>
    </row>
    <row r="162" spans="1:15" ht="12.75">
      <c r="A162" s="172"/>
      <c r="B162" s="39" t="s">
        <v>162</v>
      </c>
      <c r="C162" s="27">
        <v>191</v>
      </c>
      <c r="D162" s="27">
        <v>232</v>
      </c>
      <c r="E162" s="27">
        <v>226</v>
      </c>
      <c r="F162" s="27">
        <v>310</v>
      </c>
      <c r="G162" s="27">
        <v>175</v>
      </c>
      <c r="H162" s="27">
        <v>367</v>
      </c>
      <c r="I162" s="27">
        <v>293</v>
      </c>
      <c r="J162" s="27">
        <v>337</v>
      </c>
      <c r="K162" s="27">
        <v>270</v>
      </c>
      <c r="L162" s="27">
        <v>211</v>
      </c>
      <c r="M162" s="27">
        <v>202</v>
      </c>
      <c r="N162" s="27">
        <v>196</v>
      </c>
      <c r="O162" s="28">
        <f>SUM(C162:N162)</f>
        <v>3010</v>
      </c>
    </row>
    <row r="163" spans="1:15" ht="12.75">
      <c r="A163" s="172"/>
      <c r="B163" s="39" t="s">
        <v>154</v>
      </c>
      <c r="C163" s="27">
        <v>119</v>
      </c>
      <c r="D163" s="27">
        <v>115</v>
      </c>
      <c r="E163" s="27">
        <v>113</v>
      </c>
      <c r="F163" s="27">
        <v>163</v>
      </c>
      <c r="G163" s="27">
        <v>161</v>
      </c>
      <c r="H163" s="27">
        <v>168</v>
      </c>
      <c r="I163" s="27">
        <v>282</v>
      </c>
      <c r="J163" s="27">
        <v>334</v>
      </c>
      <c r="K163" s="27">
        <v>353</v>
      </c>
      <c r="L163" s="27">
        <v>155</v>
      </c>
      <c r="M163" s="27">
        <v>115</v>
      </c>
      <c r="N163" s="27">
        <v>139</v>
      </c>
      <c r="O163" s="28">
        <f>SUM(C163:N163)</f>
        <v>2217</v>
      </c>
    </row>
    <row r="164" spans="1:15" ht="12.75">
      <c r="A164" s="172"/>
      <c r="B164" s="39" t="s">
        <v>156</v>
      </c>
      <c r="C164" s="27">
        <v>148</v>
      </c>
      <c r="D164" s="27">
        <v>134</v>
      </c>
      <c r="E164" s="27">
        <v>138</v>
      </c>
      <c r="F164" s="27">
        <v>151</v>
      </c>
      <c r="G164" s="27">
        <v>168</v>
      </c>
      <c r="H164" s="27">
        <v>206</v>
      </c>
      <c r="I164" s="27">
        <v>246</v>
      </c>
      <c r="J164" s="27">
        <v>311</v>
      </c>
      <c r="K164" s="27">
        <v>209</v>
      </c>
      <c r="L164" s="27">
        <v>163</v>
      </c>
      <c r="M164" s="27">
        <v>120</v>
      </c>
      <c r="N164" s="27">
        <v>183</v>
      </c>
      <c r="O164" s="28">
        <f>SUM(C164:N164)</f>
        <v>2177</v>
      </c>
    </row>
    <row r="165" spans="1:15" ht="12.75">
      <c r="A165" s="172"/>
      <c r="B165" s="39" t="s">
        <v>158</v>
      </c>
      <c r="C165" s="27">
        <v>108</v>
      </c>
      <c r="D165" s="27">
        <v>97</v>
      </c>
      <c r="E165" s="27">
        <v>133</v>
      </c>
      <c r="F165" s="27">
        <v>128</v>
      </c>
      <c r="G165" s="27">
        <v>155</v>
      </c>
      <c r="H165" s="27">
        <v>155</v>
      </c>
      <c r="I165" s="27">
        <v>163</v>
      </c>
      <c r="J165" s="27">
        <v>176</v>
      </c>
      <c r="K165" s="27">
        <v>135</v>
      </c>
      <c r="L165" s="27">
        <v>122</v>
      </c>
      <c r="M165" s="27">
        <v>123</v>
      </c>
      <c r="N165" s="27">
        <v>151</v>
      </c>
      <c r="O165" s="28">
        <f>SUM(C165:N165)</f>
        <v>1646</v>
      </c>
    </row>
    <row r="166" spans="1:15" ht="12.75">
      <c r="A166" s="172"/>
      <c r="B166" s="39" t="s">
        <v>161</v>
      </c>
      <c r="C166" s="27">
        <v>99</v>
      </c>
      <c r="D166" s="27">
        <v>103</v>
      </c>
      <c r="E166" s="27">
        <v>114</v>
      </c>
      <c r="F166" s="27">
        <v>100</v>
      </c>
      <c r="G166" s="27">
        <v>112</v>
      </c>
      <c r="H166" s="27">
        <v>118</v>
      </c>
      <c r="I166" s="27">
        <v>115</v>
      </c>
      <c r="J166" s="27">
        <v>138</v>
      </c>
      <c r="K166" s="27">
        <v>152</v>
      </c>
      <c r="L166" s="27">
        <v>132</v>
      </c>
      <c r="M166" s="27">
        <v>98</v>
      </c>
      <c r="N166" s="27">
        <v>96</v>
      </c>
      <c r="O166" s="28">
        <f>SUM(C166:N166)</f>
        <v>1377</v>
      </c>
    </row>
    <row r="167" spans="1:15" ht="12.75">
      <c r="A167" s="172"/>
      <c r="B167" s="39" t="s">
        <v>159</v>
      </c>
      <c r="C167" s="27">
        <v>68</v>
      </c>
      <c r="D167" s="27">
        <v>127</v>
      </c>
      <c r="E167" s="27">
        <v>96</v>
      </c>
      <c r="F167" s="27">
        <v>77</v>
      </c>
      <c r="G167" s="27">
        <v>84</v>
      </c>
      <c r="H167" s="27">
        <v>82</v>
      </c>
      <c r="I167" s="27">
        <v>109</v>
      </c>
      <c r="J167" s="27">
        <v>124</v>
      </c>
      <c r="K167" s="27">
        <v>89</v>
      </c>
      <c r="L167" s="27">
        <v>93</v>
      </c>
      <c r="M167" s="27">
        <v>76</v>
      </c>
      <c r="N167" s="27">
        <v>78</v>
      </c>
      <c r="O167" s="28">
        <f>SUM(C167:N167)</f>
        <v>1103</v>
      </c>
    </row>
    <row r="168" spans="1:15" ht="12.75">
      <c r="A168" s="172"/>
      <c r="B168" s="39" t="s">
        <v>157</v>
      </c>
      <c r="C168" s="27">
        <v>61</v>
      </c>
      <c r="D168" s="27">
        <v>52</v>
      </c>
      <c r="E168" s="27">
        <v>70</v>
      </c>
      <c r="F168" s="27">
        <v>70</v>
      </c>
      <c r="G168" s="27">
        <v>60</v>
      </c>
      <c r="H168" s="27">
        <v>62</v>
      </c>
      <c r="I168" s="27">
        <v>57</v>
      </c>
      <c r="J168" s="27">
        <v>73</v>
      </c>
      <c r="K168" s="27">
        <v>52</v>
      </c>
      <c r="L168" s="27">
        <v>56</v>
      </c>
      <c r="M168" s="27">
        <v>48</v>
      </c>
      <c r="N168" s="27">
        <v>47</v>
      </c>
      <c r="O168" s="28">
        <f>SUM(C168:N168)</f>
        <v>708</v>
      </c>
    </row>
    <row r="169" spans="1:15" ht="12.75">
      <c r="A169" s="172"/>
      <c r="B169" s="39" t="s">
        <v>165</v>
      </c>
      <c r="C169" s="27">
        <v>50</v>
      </c>
      <c r="D169" s="27">
        <v>42</v>
      </c>
      <c r="E169" s="27">
        <v>77</v>
      </c>
      <c r="F169" s="27">
        <v>47</v>
      </c>
      <c r="G169" s="27">
        <v>55</v>
      </c>
      <c r="H169" s="27">
        <v>61</v>
      </c>
      <c r="I169" s="27">
        <v>78</v>
      </c>
      <c r="J169" s="27">
        <v>71</v>
      </c>
      <c r="K169" s="27">
        <v>49</v>
      </c>
      <c r="L169" s="27">
        <v>51</v>
      </c>
      <c r="M169" s="27">
        <v>55</v>
      </c>
      <c r="N169" s="27">
        <v>69</v>
      </c>
      <c r="O169" s="28">
        <f>SUM(C169:N169)</f>
        <v>705</v>
      </c>
    </row>
    <row r="170" spans="1:15" ht="12.75">
      <c r="A170" s="172"/>
      <c r="B170" s="39" t="s">
        <v>166</v>
      </c>
      <c r="C170" s="27">
        <v>19</v>
      </c>
      <c r="D170" s="27">
        <v>12</v>
      </c>
      <c r="E170" s="27">
        <v>28</v>
      </c>
      <c r="F170" s="27">
        <v>45</v>
      </c>
      <c r="G170" s="27">
        <v>42</v>
      </c>
      <c r="H170" s="27">
        <v>39</v>
      </c>
      <c r="I170" s="27">
        <v>27</v>
      </c>
      <c r="J170" s="27">
        <v>22</v>
      </c>
      <c r="K170" s="27">
        <v>31</v>
      </c>
      <c r="L170" s="27">
        <v>20</v>
      </c>
      <c r="M170" s="27">
        <v>21</v>
      </c>
      <c r="N170" s="27">
        <v>34</v>
      </c>
      <c r="O170" s="28">
        <f>SUM(C170:N170)</f>
        <v>340</v>
      </c>
    </row>
    <row r="171" spans="1:15" ht="12.75">
      <c r="A171" s="172"/>
      <c r="B171" s="39" t="s">
        <v>155</v>
      </c>
      <c r="C171" s="27">
        <v>23</v>
      </c>
      <c r="D171" s="27">
        <v>31</v>
      </c>
      <c r="E171" s="27">
        <v>22</v>
      </c>
      <c r="F171" s="27">
        <v>22</v>
      </c>
      <c r="G171" s="27">
        <v>16</v>
      </c>
      <c r="H171" s="27">
        <v>7</v>
      </c>
      <c r="I171" s="27">
        <v>23</v>
      </c>
      <c r="J171" s="27">
        <v>21</v>
      </c>
      <c r="K171" s="27">
        <v>26</v>
      </c>
      <c r="L171" s="27">
        <v>19</v>
      </c>
      <c r="M171" s="27">
        <v>18</v>
      </c>
      <c r="N171" s="27">
        <v>25</v>
      </c>
      <c r="O171" s="28">
        <f>SUM(C171:N171)</f>
        <v>253</v>
      </c>
    </row>
    <row r="172" spans="1:15" ht="12.75">
      <c r="A172" s="172"/>
      <c r="B172" s="39" t="s">
        <v>160</v>
      </c>
      <c r="C172" s="27">
        <v>15</v>
      </c>
      <c r="D172" s="27">
        <v>9</v>
      </c>
      <c r="E172" s="27">
        <v>16</v>
      </c>
      <c r="F172" s="27">
        <v>11</v>
      </c>
      <c r="G172" s="27">
        <v>11</v>
      </c>
      <c r="H172" s="27">
        <v>16</v>
      </c>
      <c r="I172" s="27">
        <v>10</v>
      </c>
      <c r="J172" s="27">
        <v>29</v>
      </c>
      <c r="K172" s="27">
        <v>7</v>
      </c>
      <c r="L172" s="27">
        <v>11</v>
      </c>
      <c r="M172" s="27">
        <v>13</v>
      </c>
      <c r="N172" s="27">
        <v>15</v>
      </c>
      <c r="O172" s="28">
        <f>SUM(C172:N172)</f>
        <v>163</v>
      </c>
    </row>
    <row r="173" spans="1:15" ht="13.5" thickBot="1">
      <c r="A173" s="172"/>
      <c r="B173" s="39" t="s">
        <v>153</v>
      </c>
      <c r="C173" s="27">
        <v>7</v>
      </c>
      <c r="D173" s="27">
        <v>5</v>
      </c>
      <c r="E173" s="27">
        <v>15</v>
      </c>
      <c r="F173" s="27">
        <v>6</v>
      </c>
      <c r="G173" s="27">
        <v>8</v>
      </c>
      <c r="H173" s="27">
        <v>7</v>
      </c>
      <c r="I173" s="27">
        <v>10</v>
      </c>
      <c r="J173" s="27">
        <v>14</v>
      </c>
      <c r="K173" s="27">
        <v>9</v>
      </c>
      <c r="L173" s="27">
        <v>7</v>
      </c>
      <c r="M173" s="27">
        <v>11</v>
      </c>
      <c r="N173" s="27">
        <v>12</v>
      </c>
      <c r="O173" s="28">
        <f>SUM(C173:N173)</f>
        <v>111</v>
      </c>
    </row>
    <row r="174" spans="1:15" ht="13.5" thickBot="1">
      <c r="A174" s="172"/>
      <c r="B174" s="24" t="s">
        <v>169</v>
      </c>
      <c r="C174" s="23">
        <f>SUM(C175:C177)</f>
        <v>3011</v>
      </c>
      <c r="D174" s="23">
        <f aca="true" t="shared" si="10" ref="D174:I174">SUM(D175:D177)</f>
        <v>3575</v>
      </c>
      <c r="E174" s="23">
        <f t="shared" si="10"/>
        <v>4507</v>
      </c>
      <c r="F174" s="23">
        <f t="shared" si="10"/>
        <v>4337</v>
      </c>
      <c r="G174" s="23">
        <f t="shared" si="10"/>
        <v>4462</v>
      </c>
      <c r="H174" s="23">
        <f t="shared" si="10"/>
        <v>3360</v>
      </c>
      <c r="I174" s="23">
        <f t="shared" si="10"/>
        <v>3263</v>
      </c>
      <c r="J174" s="23">
        <f>SUM(J175:J177)</f>
        <v>3200</v>
      </c>
      <c r="K174" s="23">
        <f>SUM(K175:K177)</f>
        <v>1811</v>
      </c>
      <c r="L174" s="23">
        <f>SUM(L175:L177)</f>
        <v>2558</v>
      </c>
      <c r="M174" s="23">
        <f>SUM(M175:M177)</f>
        <v>2281</v>
      </c>
      <c r="N174" s="23">
        <f>SUM(N175:N177)</f>
        <v>2884</v>
      </c>
      <c r="O174" s="23">
        <f>SUM(C174:N174)</f>
        <v>39249</v>
      </c>
    </row>
    <row r="175" spans="1:15" ht="12.75">
      <c r="A175" s="172"/>
      <c r="B175" s="38" t="s">
        <v>172</v>
      </c>
      <c r="C175" s="25">
        <v>2012</v>
      </c>
      <c r="D175" s="25">
        <v>2453</v>
      </c>
      <c r="E175" s="25">
        <v>3348</v>
      </c>
      <c r="F175" s="25">
        <v>2960</v>
      </c>
      <c r="G175" s="25">
        <v>3044</v>
      </c>
      <c r="H175" s="25">
        <v>2029</v>
      </c>
      <c r="I175" s="25">
        <v>1658</v>
      </c>
      <c r="J175" s="25">
        <v>1487</v>
      </c>
      <c r="K175" s="25">
        <v>868</v>
      </c>
      <c r="L175" s="25">
        <v>1359</v>
      </c>
      <c r="M175" s="25">
        <v>1144</v>
      </c>
      <c r="N175" s="25">
        <v>1461</v>
      </c>
      <c r="O175" s="26">
        <f>SUM(C175:N175)</f>
        <v>23823</v>
      </c>
    </row>
    <row r="176" spans="1:15" ht="12.75">
      <c r="A176" s="172"/>
      <c r="B176" s="39" t="s">
        <v>171</v>
      </c>
      <c r="C176" s="27">
        <v>501</v>
      </c>
      <c r="D176" s="27">
        <v>601</v>
      </c>
      <c r="E176" s="27">
        <v>602</v>
      </c>
      <c r="F176" s="27">
        <v>648</v>
      </c>
      <c r="G176" s="27">
        <v>705</v>
      </c>
      <c r="H176" s="27">
        <v>709</v>
      </c>
      <c r="I176" s="27">
        <v>823</v>
      </c>
      <c r="J176" s="27">
        <v>872</v>
      </c>
      <c r="K176" s="27">
        <v>579</v>
      </c>
      <c r="L176" s="27">
        <v>610</v>
      </c>
      <c r="M176" s="27">
        <v>577</v>
      </c>
      <c r="N176" s="27">
        <v>760</v>
      </c>
      <c r="O176" s="28">
        <f>SUM(C176:N176)</f>
        <v>7987</v>
      </c>
    </row>
    <row r="177" spans="1:15" ht="13.5" thickBot="1">
      <c r="A177" s="172"/>
      <c r="B177" s="40" t="s">
        <v>170</v>
      </c>
      <c r="C177" s="20">
        <v>498</v>
      </c>
      <c r="D177" s="20">
        <v>521</v>
      </c>
      <c r="E177" s="20">
        <v>557</v>
      </c>
      <c r="F177" s="20">
        <v>729</v>
      </c>
      <c r="G177" s="20">
        <v>713</v>
      </c>
      <c r="H177" s="20">
        <v>622</v>
      </c>
      <c r="I177" s="20">
        <v>782</v>
      </c>
      <c r="J177" s="20">
        <v>841</v>
      </c>
      <c r="K177" s="20">
        <v>364</v>
      </c>
      <c r="L177" s="20">
        <v>589</v>
      </c>
      <c r="M177" s="20">
        <v>560</v>
      </c>
      <c r="N177" s="20">
        <v>663</v>
      </c>
      <c r="O177" s="29">
        <f>SUM(C177:N177)</f>
        <v>7439</v>
      </c>
    </row>
    <row r="178" spans="1:15" ht="13.5" thickBot="1">
      <c r="A178" s="172"/>
      <c r="B178" s="24" t="s">
        <v>173</v>
      </c>
      <c r="C178" s="23">
        <f>SUM(C179:C186)</f>
        <v>2519</v>
      </c>
      <c r="D178" s="23">
        <f aca="true" t="shared" si="11" ref="D178:I178">SUM(D179:D186)</f>
        <v>2781</v>
      </c>
      <c r="E178" s="23">
        <f t="shared" si="11"/>
        <v>3384</v>
      </c>
      <c r="F178" s="23">
        <f t="shared" si="11"/>
        <v>3147</v>
      </c>
      <c r="G178" s="23">
        <f t="shared" si="11"/>
        <v>3303</v>
      </c>
      <c r="H178" s="23">
        <f t="shared" si="11"/>
        <v>7431</v>
      </c>
      <c r="I178" s="23">
        <f t="shared" si="11"/>
        <v>6755</v>
      </c>
      <c r="J178" s="23">
        <f>SUM(J179:J186)</f>
        <v>3901</v>
      </c>
      <c r="K178" s="23">
        <f>SUM(K179:K186)</f>
        <v>2229</v>
      </c>
      <c r="L178" s="23">
        <f>SUM(L179:L186)</f>
        <v>3323</v>
      </c>
      <c r="M178" s="23">
        <f>SUM(M179:M186)</f>
        <v>2636</v>
      </c>
      <c r="N178" s="23">
        <f>SUM(N179:N186)</f>
        <v>3430</v>
      </c>
      <c r="O178" s="23">
        <f>SUM(C178:N178)</f>
        <v>44839</v>
      </c>
    </row>
    <row r="179" spans="1:15" ht="12.75">
      <c r="A179" s="172"/>
      <c r="B179" s="38" t="s">
        <v>179</v>
      </c>
      <c r="C179" s="25">
        <v>1293</v>
      </c>
      <c r="D179" s="25">
        <v>1428</v>
      </c>
      <c r="E179" s="25">
        <v>1611</v>
      </c>
      <c r="F179" s="25">
        <v>1612</v>
      </c>
      <c r="G179" s="25">
        <v>1643</v>
      </c>
      <c r="H179" s="25">
        <v>4363</v>
      </c>
      <c r="I179" s="25">
        <v>3799</v>
      </c>
      <c r="J179" s="25">
        <v>2135</v>
      </c>
      <c r="K179" s="25">
        <v>1156</v>
      </c>
      <c r="L179" s="25">
        <v>1667</v>
      </c>
      <c r="M179" s="25">
        <v>1330</v>
      </c>
      <c r="N179" s="25">
        <v>1974</v>
      </c>
      <c r="O179" s="26">
        <f>SUM(C179:N179)</f>
        <v>24011</v>
      </c>
    </row>
    <row r="180" spans="1:15" ht="12.75">
      <c r="A180" s="172"/>
      <c r="B180" s="39" t="s">
        <v>174</v>
      </c>
      <c r="C180" s="27">
        <v>715</v>
      </c>
      <c r="D180" s="27">
        <v>799</v>
      </c>
      <c r="E180" s="27">
        <v>1066</v>
      </c>
      <c r="F180" s="27">
        <v>826</v>
      </c>
      <c r="G180" s="27">
        <v>831</v>
      </c>
      <c r="H180" s="27">
        <v>2033</v>
      </c>
      <c r="I180" s="27">
        <v>2160</v>
      </c>
      <c r="J180" s="27">
        <v>1104</v>
      </c>
      <c r="K180" s="27">
        <v>579</v>
      </c>
      <c r="L180" s="27">
        <v>977</v>
      </c>
      <c r="M180" s="27">
        <v>634</v>
      </c>
      <c r="N180" s="27">
        <v>866</v>
      </c>
      <c r="O180" s="28">
        <f>SUM(C180:N180)</f>
        <v>12590</v>
      </c>
    </row>
    <row r="181" spans="1:15" ht="12.75">
      <c r="A181" s="172"/>
      <c r="B181" s="39" t="s">
        <v>181</v>
      </c>
      <c r="C181" s="27">
        <v>231</v>
      </c>
      <c r="D181" s="27">
        <v>296</v>
      </c>
      <c r="E181" s="27">
        <v>328</v>
      </c>
      <c r="F181" s="27">
        <v>336</v>
      </c>
      <c r="G181" s="27">
        <v>386</v>
      </c>
      <c r="H181" s="27">
        <v>661</v>
      </c>
      <c r="I181" s="27">
        <v>434</v>
      </c>
      <c r="J181" s="27">
        <v>311</v>
      </c>
      <c r="K181" s="27">
        <v>226</v>
      </c>
      <c r="L181" s="27">
        <v>283</v>
      </c>
      <c r="M181" s="27">
        <v>223</v>
      </c>
      <c r="N181" s="27">
        <v>335</v>
      </c>
      <c r="O181" s="28">
        <f>SUM(C181:N181)</f>
        <v>4050</v>
      </c>
    </row>
    <row r="182" spans="1:15" ht="12.75">
      <c r="A182" s="172"/>
      <c r="B182" s="39" t="s">
        <v>176</v>
      </c>
      <c r="C182" s="27">
        <v>219</v>
      </c>
      <c r="D182" s="27">
        <v>187</v>
      </c>
      <c r="E182" s="27">
        <v>281</v>
      </c>
      <c r="F182" s="27">
        <v>282</v>
      </c>
      <c r="G182" s="27">
        <v>342</v>
      </c>
      <c r="H182" s="27">
        <v>257</v>
      </c>
      <c r="I182" s="27">
        <v>230</v>
      </c>
      <c r="J182" s="27">
        <v>237</v>
      </c>
      <c r="K182" s="27">
        <v>187</v>
      </c>
      <c r="L182" s="27">
        <v>313</v>
      </c>
      <c r="M182" s="27">
        <v>378</v>
      </c>
      <c r="N182" s="27">
        <v>182</v>
      </c>
      <c r="O182" s="28">
        <f>SUM(C182:N182)</f>
        <v>3095</v>
      </c>
    </row>
    <row r="183" spans="1:15" ht="12.75">
      <c r="A183" s="172"/>
      <c r="B183" s="39" t="s">
        <v>180</v>
      </c>
      <c r="C183" s="27">
        <v>30</v>
      </c>
      <c r="D183" s="27">
        <v>36</v>
      </c>
      <c r="E183" s="27">
        <v>43</v>
      </c>
      <c r="F183" s="27">
        <v>37</v>
      </c>
      <c r="G183" s="27">
        <v>52</v>
      </c>
      <c r="H183" s="27">
        <v>58</v>
      </c>
      <c r="I183" s="27">
        <v>73</v>
      </c>
      <c r="J183" s="27">
        <v>58</v>
      </c>
      <c r="K183" s="27">
        <v>39</v>
      </c>
      <c r="L183" s="27">
        <v>42</v>
      </c>
      <c r="M183" s="27">
        <v>35</v>
      </c>
      <c r="N183" s="27">
        <v>33</v>
      </c>
      <c r="O183" s="28">
        <f>SUM(C183:N183)</f>
        <v>536</v>
      </c>
    </row>
    <row r="184" spans="1:15" ht="12.75">
      <c r="A184" s="172"/>
      <c r="B184" s="39" t="s">
        <v>178</v>
      </c>
      <c r="C184" s="27">
        <v>19</v>
      </c>
      <c r="D184" s="27">
        <v>26</v>
      </c>
      <c r="E184" s="27">
        <v>36</v>
      </c>
      <c r="F184" s="27">
        <v>31</v>
      </c>
      <c r="G184" s="27">
        <v>33</v>
      </c>
      <c r="H184" s="27">
        <v>43</v>
      </c>
      <c r="I184" s="27">
        <v>44</v>
      </c>
      <c r="J184" s="27">
        <v>41</v>
      </c>
      <c r="K184" s="27">
        <v>21</v>
      </c>
      <c r="L184" s="27">
        <v>27</v>
      </c>
      <c r="M184" s="27">
        <v>21</v>
      </c>
      <c r="N184" s="27">
        <v>25</v>
      </c>
      <c r="O184" s="28">
        <f>SUM(C184:N184)</f>
        <v>367</v>
      </c>
    </row>
    <row r="185" spans="1:15" ht="12.75">
      <c r="A185" s="172"/>
      <c r="B185" s="39" t="s">
        <v>175</v>
      </c>
      <c r="C185" s="27">
        <v>8</v>
      </c>
      <c r="D185" s="27">
        <v>5</v>
      </c>
      <c r="E185" s="27">
        <v>12</v>
      </c>
      <c r="F185" s="27">
        <v>9</v>
      </c>
      <c r="G185" s="27">
        <v>8</v>
      </c>
      <c r="H185" s="27">
        <v>10</v>
      </c>
      <c r="I185" s="27">
        <v>13</v>
      </c>
      <c r="J185" s="27">
        <v>12</v>
      </c>
      <c r="K185" s="27">
        <v>11</v>
      </c>
      <c r="L185" s="27">
        <v>6</v>
      </c>
      <c r="M185" s="27">
        <v>9</v>
      </c>
      <c r="N185" s="27">
        <v>7</v>
      </c>
      <c r="O185" s="28">
        <f>SUM(C185:N185)</f>
        <v>110</v>
      </c>
    </row>
    <row r="186" spans="1:15" ht="13.5" thickBot="1">
      <c r="A186" s="172"/>
      <c r="B186" s="40" t="s">
        <v>177</v>
      </c>
      <c r="C186" s="20">
        <v>4</v>
      </c>
      <c r="D186" s="20">
        <v>4</v>
      </c>
      <c r="E186" s="20">
        <v>7</v>
      </c>
      <c r="F186" s="20">
        <v>14</v>
      </c>
      <c r="G186" s="20">
        <v>8</v>
      </c>
      <c r="H186" s="20">
        <v>6</v>
      </c>
      <c r="I186" s="20">
        <v>2</v>
      </c>
      <c r="J186" s="20">
        <v>3</v>
      </c>
      <c r="K186" s="20">
        <v>10</v>
      </c>
      <c r="L186" s="20">
        <v>8</v>
      </c>
      <c r="M186" s="20">
        <v>6</v>
      </c>
      <c r="N186" s="20">
        <v>8</v>
      </c>
      <c r="O186" s="29">
        <f>SUM(C186:N186)</f>
        <v>80</v>
      </c>
    </row>
    <row r="187" spans="1:15" ht="13.5" thickBot="1">
      <c r="A187" s="172"/>
      <c r="B187" s="24" t="s">
        <v>182</v>
      </c>
      <c r="C187" s="23">
        <f>SUM(C188:C206)</f>
        <v>17345</v>
      </c>
      <c r="D187" s="23">
        <f aca="true" t="shared" si="12" ref="D187:I187">SUM(D188:D206)</f>
        <v>19108</v>
      </c>
      <c r="E187" s="23">
        <f t="shared" si="12"/>
        <v>26245</v>
      </c>
      <c r="F187" s="23">
        <f t="shared" si="12"/>
        <v>25858</v>
      </c>
      <c r="G187" s="23">
        <f t="shared" si="12"/>
        <v>26205</v>
      </c>
      <c r="H187" s="23">
        <f t="shared" si="12"/>
        <v>29000</v>
      </c>
      <c r="I187" s="23">
        <f t="shared" si="12"/>
        <v>41012</v>
      </c>
      <c r="J187" s="23">
        <f>SUM(J188:J206)</f>
        <v>36638</v>
      </c>
      <c r="K187" s="23">
        <f>SUM(K188:K206)</f>
        <v>18410</v>
      </c>
      <c r="L187" s="23">
        <f>SUM(L188:L206)</f>
        <v>23139</v>
      </c>
      <c r="M187" s="23">
        <f>SUM(M188:M206)</f>
        <v>19410</v>
      </c>
      <c r="N187" s="23">
        <f>SUM(N188:N206)</f>
        <v>25473</v>
      </c>
      <c r="O187" s="23">
        <f>SUM(C187:N187)</f>
        <v>307843</v>
      </c>
    </row>
    <row r="188" spans="1:15" ht="12.75">
      <c r="A188" s="172"/>
      <c r="B188" s="38" t="s">
        <v>186</v>
      </c>
      <c r="C188" s="25">
        <v>6555</v>
      </c>
      <c r="D188" s="25">
        <v>7108</v>
      </c>
      <c r="E188" s="25">
        <v>9173</v>
      </c>
      <c r="F188" s="25">
        <v>10144</v>
      </c>
      <c r="G188" s="49">
        <v>9640</v>
      </c>
      <c r="H188" s="25">
        <v>9788</v>
      </c>
      <c r="I188" s="25">
        <v>17925</v>
      </c>
      <c r="J188" s="25">
        <v>15930</v>
      </c>
      <c r="K188" s="25">
        <v>6317</v>
      </c>
      <c r="L188" s="25">
        <v>8002</v>
      </c>
      <c r="M188" s="25">
        <v>6969</v>
      </c>
      <c r="N188" s="25">
        <v>10137</v>
      </c>
      <c r="O188" s="26">
        <f>SUM(C188:N188)</f>
        <v>117688</v>
      </c>
    </row>
    <row r="189" spans="1:15" ht="12.75">
      <c r="A189" s="172"/>
      <c r="B189" s="39" t="s">
        <v>187</v>
      </c>
      <c r="C189" s="27">
        <v>2895</v>
      </c>
      <c r="D189" s="27">
        <v>3184</v>
      </c>
      <c r="E189" s="27">
        <v>5975</v>
      </c>
      <c r="F189" s="27">
        <v>4149</v>
      </c>
      <c r="G189" s="27">
        <v>4782</v>
      </c>
      <c r="H189" s="27">
        <v>7639</v>
      </c>
      <c r="I189" s="27">
        <v>7973</v>
      </c>
      <c r="J189" s="27">
        <v>7453</v>
      </c>
      <c r="K189" s="27">
        <v>4359</v>
      </c>
      <c r="L189" s="27">
        <v>5148</v>
      </c>
      <c r="M189" s="27">
        <v>3102</v>
      </c>
      <c r="N189" s="27">
        <v>4464</v>
      </c>
      <c r="O189" s="28">
        <f>SUM(C189:N189)</f>
        <v>61123</v>
      </c>
    </row>
    <row r="190" spans="1:15" ht="12.75">
      <c r="A190" s="172"/>
      <c r="B190" s="39" t="s">
        <v>199</v>
      </c>
      <c r="C190" s="27">
        <v>2998</v>
      </c>
      <c r="D190" s="27">
        <v>3439</v>
      </c>
      <c r="E190" s="27">
        <v>4391</v>
      </c>
      <c r="F190" s="27">
        <v>4023</v>
      </c>
      <c r="G190" s="27">
        <v>4281</v>
      </c>
      <c r="H190" s="27">
        <v>4512</v>
      </c>
      <c r="I190" s="27">
        <v>6113</v>
      </c>
      <c r="J190" s="27">
        <v>5508</v>
      </c>
      <c r="K190" s="27">
        <v>2573</v>
      </c>
      <c r="L190" s="27">
        <v>3525</v>
      </c>
      <c r="M190" s="27">
        <v>2992</v>
      </c>
      <c r="N190" s="27">
        <v>4149</v>
      </c>
      <c r="O190" s="28">
        <f>SUM(C190:N190)</f>
        <v>48504</v>
      </c>
    </row>
    <row r="191" spans="1:15" ht="12.75">
      <c r="A191" s="172"/>
      <c r="B191" s="39" t="s">
        <v>189</v>
      </c>
      <c r="C191" s="27">
        <v>1651</v>
      </c>
      <c r="D191" s="27">
        <v>1523</v>
      </c>
      <c r="E191" s="27">
        <v>2116</v>
      </c>
      <c r="F191" s="27">
        <v>2571</v>
      </c>
      <c r="G191" s="27">
        <v>2197</v>
      </c>
      <c r="H191" s="27">
        <v>2169</v>
      </c>
      <c r="I191" s="27">
        <v>2187</v>
      </c>
      <c r="J191" s="27">
        <v>2394</v>
      </c>
      <c r="K191" s="27">
        <v>1626</v>
      </c>
      <c r="L191" s="27">
        <v>2298</v>
      </c>
      <c r="M191" s="27">
        <v>2085</v>
      </c>
      <c r="N191" s="27">
        <v>2154</v>
      </c>
      <c r="O191" s="28">
        <f>SUM(C191:N191)</f>
        <v>24971</v>
      </c>
    </row>
    <row r="192" spans="1:15" ht="12.75">
      <c r="A192" s="172"/>
      <c r="B192" s="39" t="s">
        <v>185</v>
      </c>
      <c r="C192" s="27">
        <v>699</v>
      </c>
      <c r="D192" s="27">
        <v>898</v>
      </c>
      <c r="E192" s="27">
        <v>988</v>
      </c>
      <c r="F192" s="27">
        <v>1020</v>
      </c>
      <c r="G192" s="27">
        <v>1005</v>
      </c>
      <c r="H192" s="27">
        <v>1294</v>
      </c>
      <c r="I192" s="27">
        <v>1976</v>
      </c>
      <c r="J192" s="27">
        <v>1483</v>
      </c>
      <c r="K192" s="27">
        <v>709</v>
      </c>
      <c r="L192" s="27">
        <v>942</v>
      </c>
      <c r="M192" s="27">
        <v>704</v>
      </c>
      <c r="N192" s="27">
        <v>1170</v>
      </c>
      <c r="O192" s="28">
        <f>SUM(C192:N192)</f>
        <v>12888</v>
      </c>
    </row>
    <row r="193" spans="1:15" ht="12.75">
      <c r="A193" s="172"/>
      <c r="B193" s="39" t="s">
        <v>198</v>
      </c>
      <c r="C193" s="27">
        <v>583</v>
      </c>
      <c r="D193" s="27">
        <v>753</v>
      </c>
      <c r="E193" s="27">
        <v>1022</v>
      </c>
      <c r="F193" s="27">
        <v>1114</v>
      </c>
      <c r="G193" s="27">
        <v>900</v>
      </c>
      <c r="H193" s="27">
        <v>878</v>
      </c>
      <c r="I193" s="27">
        <v>1486</v>
      </c>
      <c r="J193" s="27">
        <v>923</v>
      </c>
      <c r="K193" s="27">
        <v>763</v>
      </c>
      <c r="L193" s="27">
        <v>966</v>
      </c>
      <c r="M193" s="27">
        <v>620</v>
      </c>
      <c r="N193" s="27">
        <v>904</v>
      </c>
      <c r="O193" s="28">
        <f>SUM(C193:N193)</f>
        <v>10912</v>
      </c>
    </row>
    <row r="194" spans="1:15" ht="12.75">
      <c r="A194" s="172"/>
      <c r="B194" s="39" t="s">
        <v>197</v>
      </c>
      <c r="C194" s="27">
        <v>617</v>
      </c>
      <c r="D194" s="27">
        <v>627</v>
      </c>
      <c r="E194" s="27">
        <v>782</v>
      </c>
      <c r="F194" s="27">
        <v>790</v>
      </c>
      <c r="G194" s="27">
        <v>1363</v>
      </c>
      <c r="H194" s="27">
        <v>849</v>
      </c>
      <c r="I194" s="27">
        <v>954</v>
      </c>
      <c r="J194" s="27">
        <v>989</v>
      </c>
      <c r="K194" s="27">
        <v>587</v>
      </c>
      <c r="L194" s="27">
        <v>669</v>
      </c>
      <c r="M194" s="27">
        <v>1142</v>
      </c>
      <c r="N194" s="27">
        <v>787</v>
      </c>
      <c r="O194" s="28">
        <f>SUM(C194:N194)</f>
        <v>10156</v>
      </c>
    </row>
    <row r="195" spans="1:15" ht="12.75">
      <c r="A195" s="172"/>
      <c r="B195" s="39" t="s">
        <v>194</v>
      </c>
      <c r="C195" s="27">
        <v>535</v>
      </c>
      <c r="D195" s="27">
        <v>591</v>
      </c>
      <c r="E195" s="27">
        <v>639</v>
      </c>
      <c r="F195" s="27">
        <v>982</v>
      </c>
      <c r="G195" s="27">
        <v>754</v>
      </c>
      <c r="H195" s="27">
        <v>824</v>
      </c>
      <c r="I195" s="27">
        <v>1218</v>
      </c>
      <c r="J195" s="27">
        <v>800</v>
      </c>
      <c r="K195" s="27">
        <v>497</v>
      </c>
      <c r="L195" s="27">
        <v>570</v>
      </c>
      <c r="M195" s="27">
        <v>588</v>
      </c>
      <c r="N195" s="27">
        <v>679</v>
      </c>
      <c r="O195" s="28">
        <f>SUM(C195:N195)</f>
        <v>8677</v>
      </c>
    </row>
    <row r="196" spans="1:15" ht="12.75">
      <c r="A196" s="172"/>
      <c r="B196" s="39" t="s">
        <v>184</v>
      </c>
      <c r="C196" s="27">
        <v>284</v>
      </c>
      <c r="D196" s="27">
        <v>383</v>
      </c>
      <c r="E196" s="27">
        <v>383</v>
      </c>
      <c r="F196" s="27">
        <v>382</v>
      </c>
      <c r="G196" s="27">
        <v>401</v>
      </c>
      <c r="H196" s="27">
        <v>413</v>
      </c>
      <c r="I196" s="27">
        <v>492</v>
      </c>
      <c r="J196" s="27">
        <v>426</v>
      </c>
      <c r="K196" s="27">
        <v>290</v>
      </c>
      <c r="L196" s="27">
        <v>398</v>
      </c>
      <c r="M196" s="27">
        <v>367</v>
      </c>
      <c r="N196" s="27">
        <v>455</v>
      </c>
      <c r="O196" s="28">
        <f>SUM(C196:N196)</f>
        <v>4674</v>
      </c>
    </row>
    <row r="197" spans="1:15" ht="12.75">
      <c r="A197" s="172"/>
      <c r="B197" s="39" t="s">
        <v>188</v>
      </c>
      <c r="C197" s="27">
        <v>296</v>
      </c>
      <c r="D197" s="27">
        <v>325</v>
      </c>
      <c r="E197" s="27">
        <v>401</v>
      </c>
      <c r="F197" s="27">
        <v>377</v>
      </c>
      <c r="G197" s="27">
        <v>481</v>
      </c>
      <c r="H197" s="27">
        <v>299</v>
      </c>
      <c r="I197" s="27">
        <v>323</v>
      </c>
      <c r="J197" s="27">
        <v>390</v>
      </c>
      <c r="K197" s="27">
        <v>438</v>
      </c>
      <c r="L197" s="27">
        <v>341</v>
      </c>
      <c r="M197" s="27">
        <v>488</v>
      </c>
      <c r="N197" s="27">
        <v>285</v>
      </c>
      <c r="O197" s="28">
        <f>SUM(C197:N197)</f>
        <v>4444</v>
      </c>
    </row>
    <row r="198" spans="1:15" ht="12.75">
      <c r="A198" s="172"/>
      <c r="B198" s="39" t="s">
        <v>195</v>
      </c>
      <c r="C198" s="27">
        <v>117</v>
      </c>
      <c r="D198" s="27">
        <v>147</v>
      </c>
      <c r="E198" s="27">
        <v>162</v>
      </c>
      <c r="F198" s="27">
        <v>163</v>
      </c>
      <c r="G198" s="27">
        <v>208</v>
      </c>
      <c r="H198" s="27">
        <v>173</v>
      </c>
      <c r="I198" s="27">
        <v>173</v>
      </c>
      <c r="J198" s="27">
        <v>176</v>
      </c>
      <c r="K198" s="27">
        <v>107</v>
      </c>
      <c r="L198" s="27">
        <v>134</v>
      </c>
      <c r="M198" s="27">
        <v>127</v>
      </c>
      <c r="N198" s="27">
        <v>114</v>
      </c>
      <c r="O198" s="28">
        <f>SUM(C198:N198)</f>
        <v>1801</v>
      </c>
    </row>
    <row r="199" spans="1:15" ht="12.75">
      <c r="A199" s="172"/>
      <c r="B199" s="39" t="s">
        <v>201</v>
      </c>
      <c r="C199" s="27">
        <v>74</v>
      </c>
      <c r="D199" s="27">
        <v>81</v>
      </c>
      <c r="E199" s="27">
        <v>151</v>
      </c>
      <c r="F199" s="27">
        <v>92</v>
      </c>
      <c r="G199" s="27">
        <v>141</v>
      </c>
      <c r="H199" s="27">
        <v>112</v>
      </c>
      <c r="I199" s="27">
        <v>119</v>
      </c>
      <c r="J199" s="27">
        <v>107</v>
      </c>
      <c r="K199" s="27">
        <v>105</v>
      </c>
      <c r="L199" s="27">
        <v>105</v>
      </c>
      <c r="M199" s="27">
        <v>194</v>
      </c>
      <c r="N199" s="27">
        <v>111</v>
      </c>
      <c r="O199" s="28">
        <f>SUM(C199:N199)</f>
        <v>1392</v>
      </c>
    </row>
    <row r="200" spans="1:15" ht="12.75">
      <c r="A200" s="172"/>
      <c r="B200" s="39" t="s">
        <v>191</v>
      </c>
      <c r="C200" s="27">
        <v>14</v>
      </c>
      <c r="D200" s="27">
        <v>19</v>
      </c>
      <c r="E200" s="27">
        <v>24</v>
      </c>
      <c r="F200" s="27">
        <v>18</v>
      </c>
      <c r="G200" s="27">
        <v>20</v>
      </c>
      <c r="H200" s="27">
        <v>23</v>
      </c>
      <c r="I200" s="27">
        <v>26</v>
      </c>
      <c r="J200" s="27">
        <v>23</v>
      </c>
      <c r="K200" s="27">
        <v>16</v>
      </c>
      <c r="L200" s="27">
        <v>14</v>
      </c>
      <c r="M200" s="27">
        <v>10</v>
      </c>
      <c r="N200" s="27">
        <v>25</v>
      </c>
      <c r="O200" s="28">
        <f>SUM(C200:N200)</f>
        <v>232</v>
      </c>
    </row>
    <row r="201" spans="1:15" ht="12.75">
      <c r="A201" s="172"/>
      <c r="B201" s="39" t="s">
        <v>192</v>
      </c>
      <c r="C201" s="27">
        <v>15</v>
      </c>
      <c r="D201" s="27">
        <v>21</v>
      </c>
      <c r="E201" s="27">
        <v>31</v>
      </c>
      <c r="F201" s="27">
        <v>19</v>
      </c>
      <c r="G201" s="27">
        <v>15</v>
      </c>
      <c r="H201" s="27">
        <v>11</v>
      </c>
      <c r="I201" s="27">
        <v>34</v>
      </c>
      <c r="J201" s="27">
        <v>23</v>
      </c>
      <c r="K201" s="27">
        <v>10</v>
      </c>
      <c r="L201" s="27">
        <v>14</v>
      </c>
      <c r="M201" s="27">
        <v>14</v>
      </c>
      <c r="N201" s="27">
        <v>25</v>
      </c>
      <c r="O201" s="28">
        <f>SUM(C201:N201)</f>
        <v>232</v>
      </c>
    </row>
    <row r="202" spans="1:15" ht="12.75">
      <c r="A202" s="172"/>
      <c r="B202" s="39" t="s">
        <v>200</v>
      </c>
      <c r="C202" s="27">
        <v>10</v>
      </c>
      <c r="D202" s="27">
        <v>4</v>
      </c>
      <c r="E202" s="27">
        <v>4</v>
      </c>
      <c r="F202" s="27">
        <v>9</v>
      </c>
      <c r="G202" s="27">
        <v>8</v>
      </c>
      <c r="H202" s="27">
        <v>13</v>
      </c>
      <c r="I202" s="27">
        <v>8</v>
      </c>
      <c r="J202" s="27">
        <v>8</v>
      </c>
      <c r="K202" s="27">
        <v>9</v>
      </c>
      <c r="L202" s="27">
        <v>7</v>
      </c>
      <c r="M202" s="27">
        <v>4</v>
      </c>
      <c r="N202" s="27">
        <v>9</v>
      </c>
      <c r="O202" s="28">
        <f>SUM(C202:N202)</f>
        <v>93</v>
      </c>
    </row>
    <row r="203" spans="1:15" ht="12.75">
      <c r="A203" s="172"/>
      <c r="B203" s="39" t="s">
        <v>193</v>
      </c>
      <c r="C203" s="27">
        <v>1</v>
      </c>
      <c r="D203" s="27">
        <v>2</v>
      </c>
      <c r="E203" s="27">
        <v>2</v>
      </c>
      <c r="F203" s="27">
        <v>3</v>
      </c>
      <c r="G203" s="27">
        <v>3</v>
      </c>
      <c r="H203" s="27">
        <v>3</v>
      </c>
      <c r="I203" s="27">
        <v>1</v>
      </c>
      <c r="J203" s="27">
        <v>2</v>
      </c>
      <c r="K203" s="27">
        <v>3</v>
      </c>
      <c r="L203" s="27">
        <v>3</v>
      </c>
      <c r="M203" s="27">
        <v>3</v>
      </c>
      <c r="N203" s="27">
        <v>1</v>
      </c>
      <c r="O203" s="28">
        <f>SUM(C203:N203)</f>
        <v>27</v>
      </c>
    </row>
    <row r="204" spans="1:15" ht="12.75">
      <c r="A204" s="172"/>
      <c r="B204" s="39" t="s">
        <v>190</v>
      </c>
      <c r="C204" s="27">
        <v>1</v>
      </c>
      <c r="D204" s="27">
        <v>0</v>
      </c>
      <c r="E204" s="27">
        <v>0</v>
      </c>
      <c r="F204" s="27">
        <v>0</v>
      </c>
      <c r="G204" s="27">
        <v>4</v>
      </c>
      <c r="H204" s="27">
        <v>0</v>
      </c>
      <c r="I204" s="27">
        <v>3</v>
      </c>
      <c r="J204" s="27">
        <v>1</v>
      </c>
      <c r="K204" s="27">
        <v>1</v>
      </c>
      <c r="L204" s="27">
        <v>1</v>
      </c>
      <c r="M204" s="27">
        <v>0</v>
      </c>
      <c r="N204" s="27">
        <v>1</v>
      </c>
      <c r="O204" s="28">
        <f>SUM(C204:N204)</f>
        <v>12</v>
      </c>
    </row>
    <row r="205" spans="1:15" ht="12.75">
      <c r="A205" s="172"/>
      <c r="B205" s="39" t="s">
        <v>196</v>
      </c>
      <c r="C205" s="27">
        <v>0</v>
      </c>
      <c r="D205" s="27">
        <v>2</v>
      </c>
      <c r="E205" s="27">
        <v>1</v>
      </c>
      <c r="F205" s="27">
        <v>1</v>
      </c>
      <c r="G205" s="27">
        <v>0</v>
      </c>
      <c r="H205" s="27">
        <v>0</v>
      </c>
      <c r="I205" s="27">
        <v>1</v>
      </c>
      <c r="J205" s="27">
        <v>1</v>
      </c>
      <c r="K205" s="27">
        <v>0</v>
      </c>
      <c r="L205" s="27">
        <v>0</v>
      </c>
      <c r="M205" s="27">
        <v>1</v>
      </c>
      <c r="N205" s="27">
        <v>2</v>
      </c>
      <c r="O205" s="28">
        <f>SUM(C205:N205)</f>
        <v>9</v>
      </c>
    </row>
    <row r="206" spans="1:15" ht="13.5" thickBot="1">
      <c r="A206" s="172"/>
      <c r="B206" s="40" t="s">
        <v>183</v>
      </c>
      <c r="C206" s="20">
        <v>0</v>
      </c>
      <c r="D206" s="20">
        <v>1</v>
      </c>
      <c r="E206" s="20">
        <v>0</v>
      </c>
      <c r="F206" s="20">
        <v>1</v>
      </c>
      <c r="G206" s="27">
        <v>2</v>
      </c>
      <c r="H206" s="20">
        <v>0</v>
      </c>
      <c r="I206" s="20">
        <v>0</v>
      </c>
      <c r="J206" s="20">
        <v>1</v>
      </c>
      <c r="K206" s="20">
        <v>0</v>
      </c>
      <c r="L206" s="20">
        <v>2</v>
      </c>
      <c r="M206" s="20">
        <v>0</v>
      </c>
      <c r="N206" s="20">
        <v>1</v>
      </c>
      <c r="O206" s="29">
        <f>SUM(C206:N206)</f>
        <v>8</v>
      </c>
    </row>
    <row r="207" spans="1:15" s="56" customFormat="1" ht="13.5" thickBot="1">
      <c r="A207" s="172"/>
      <c r="B207" s="57" t="s">
        <v>202</v>
      </c>
      <c r="C207" s="55">
        <f>C208+C211+C213</f>
        <v>2220</v>
      </c>
      <c r="D207" s="55">
        <f aca="true" t="shared" si="13" ref="D207:O207">D208+D211+D213</f>
        <v>1849</v>
      </c>
      <c r="E207" s="55">
        <f t="shared" si="13"/>
        <v>3064</v>
      </c>
      <c r="F207" s="55">
        <f t="shared" si="13"/>
        <v>3617</v>
      </c>
      <c r="G207" s="55">
        <f t="shared" si="13"/>
        <v>3836</v>
      </c>
      <c r="H207" s="55">
        <f t="shared" si="13"/>
        <v>6098</v>
      </c>
      <c r="I207" s="55">
        <f t="shared" si="13"/>
        <v>4224</v>
      </c>
      <c r="J207" s="55">
        <f t="shared" si="13"/>
        <v>5696</v>
      </c>
      <c r="K207" s="55">
        <f t="shared" si="13"/>
        <v>4044</v>
      </c>
      <c r="L207" s="55">
        <f t="shared" si="13"/>
        <v>3308</v>
      </c>
      <c r="M207" s="55">
        <f t="shared" si="13"/>
        <v>2774</v>
      </c>
      <c r="N207" s="55">
        <f t="shared" si="13"/>
        <v>4438</v>
      </c>
      <c r="O207" s="55">
        <f t="shared" si="13"/>
        <v>45168</v>
      </c>
    </row>
    <row r="208" spans="1:15" ht="13.5" thickBot="1">
      <c r="A208" s="172"/>
      <c r="B208" s="24" t="s">
        <v>203</v>
      </c>
      <c r="C208" s="23">
        <f>SUM(C209:C210)</f>
        <v>2216</v>
      </c>
      <c r="D208" s="23">
        <f aca="true" t="shared" si="14" ref="D208:I208">SUM(D209:D210)</f>
        <v>1844</v>
      </c>
      <c r="E208" s="23">
        <f t="shared" si="14"/>
        <v>3049</v>
      </c>
      <c r="F208" s="23">
        <f t="shared" si="14"/>
        <v>3608</v>
      </c>
      <c r="G208" s="23">
        <f t="shared" si="14"/>
        <v>3822</v>
      </c>
      <c r="H208" s="23">
        <f t="shared" si="14"/>
        <v>5895</v>
      </c>
      <c r="I208" s="23">
        <f t="shared" si="14"/>
        <v>4211</v>
      </c>
      <c r="J208" s="23">
        <f>SUM(J209:J210)</f>
        <v>5678</v>
      </c>
      <c r="K208" s="23">
        <f>SUM(K209:K210)</f>
        <v>4035</v>
      </c>
      <c r="L208" s="23">
        <f>SUM(L209:L210)</f>
        <v>3291</v>
      </c>
      <c r="M208" s="23">
        <f>SUM(M209:M210)</f>
        <v>2734</v>
      </c>
      <c r="N208" s="23">
        <f>SUM(N209:N210)</f>
        <v>4397</v>
      </c>
      <c r="O208" s="23">
        <f aca="true" t="shared" si="15" ref="O207:O216">SUM(C208:N208)</f>
        <v>44780</v>
      </c>
    </row>
    <row r="209" spans="1:15" ht="12.75">
      <c r="A209" s="172"/>
      <c r="B209" s="38" t="s">
        <v>204</v>
      </c>
      <c r="C209" s="25">
        <v>2127</v>
      </c>
      <c r="D209" s="25">
        <v>1774</v>
      </c>
      <c r="E209" s="25">
        <v>2945</v>
      </c>
      <c r="F209" s="25">
        <v>3512</v>
      </c>
      <c r="G209" s="25">
        <v>3714</v>
      </c>
      <c r="H209" s="25">
        <v>5771</v>
      </c>
      <c r="I209" s="25">
        <v>4113</v>
      </c>
      <c r="J209" s="25">
        <v>5581</v>
      </c>
      <c r="K209" s="25">
        <v>3955</v>
      </c>
      <c r="L209" s="25">
        <v>3164</v>
      </c>
      <c r="M209" s="25">
        <v>2642</v>
      </c>
      <c r="N209" s="25">
        <v>4262</v>
      </c>
      <c r="O209" s="26">
        <f t="shared" si="15"/>
        <v>43560</v>
      </c>
    </row>
    <row r="210" spans="1:15" ht="13.5" thickBot="1">
      <c r="A210" s="172"/>
      <c r="B210" s="40" t="s">
        <v>205</v>
      </c>
      <c r="C210" s="20">
        <v>89</v>
      </c>
      <c r="D210" s="20">
        <v>70</v>
      </c>
      <c r="E210" s="20">
        <v>104</v>
      </c>
      <c r="F210" s="20">
        <v>96</v>
      </c>
      <c r="G210" s="20">
        <v>108</v>
      </c>
      <c r="H210" s="20">
        <v>124</v>
      </c>
      <c r="I210" s="20">
        <v>98</v>
      </c>
      <c r="J210" s="20">
        <v>97</v>
      </c>
      <c r="K210" s="20">
        <v>80</v>
      </c>
      <c r="L210" s="20">
        <v>127</v>
      </c>
      <c r="M210" s="20">
        <v>92</v>
      </c>
      <c r="N210" s="20">
        <v>135</v>
      </c>
      <c r="O210" s="29">
        <f t="shared" si="15"/>
        <v>1220</v>
      </c>
    </row>
    <row r="211" spans="1:15" ht="13.5" thickBot="1">
      <c r="A211" s="172"/>
      <c r="B211" s="24" t="s">
        <v>206</v>
      </c>
      <c r="C211" s="23">
        <f>SUM(C212:C212)</f>
        <v>3</v>
      </c>
      <c r="D211" s="23">
        <f>SUM(D212:D212)</f>
        <v>4</v>
      </c>
      <c r="E211" s="23">
        <f>SUM(E212:E212)</f>
        <v>14</v>
      </c>
      <c r="F211" s="23">
        <f>SUM(F212:F212)</f>
        <v>8</v>
      </c>
      <c r="G211" s="23">
        <f>SUM(G212:G212)</f>
        <v>12</v>
      </c>
      <c r="H211" s="23">
        <f>SUM(H212:H212)</f>
        <v>202</v>
      </c>
      <c r="I211" s="23">
        <f>SUM(I212:I212)</f>
        <v>13</v>
      </c>
      <c r="J211" s="23">
        <f>SUM(J212:J212)</f>
        <v>17</v>
      </c>
      <c r="K211" s="23">
        <f>SUM(K212:K212)</f>
        <v>8</v>
      </c>
      <c r="L211" s="23">
        <f>SUM(L212:L212)</f>
        <v>16</v>
      </c>
      <c r="M211" s="23">
        <f>SUM(M212:M212)</f>
        <v>39</v>
      </c>
      <c r="N211" s="23">
        <f>SUM(N212:N212)</f>
        <v>39</v>
      </c>
      <c r="O211" s="23">
        <f t="shared" si="15"/>
        <v>375</v>
      </c>
    </row>
    <row r="212" spans="1:15" ht="13.5" thickBot="1">
      <c r="A212" s="172"/>
      <c r="B212" s="38" t="s">
        <v>207</v>
      </c>
      <c r="C212" s="25">
        <v>3</v>
      </c>
      <c r="D212" s="25">
        <v>4</v>
      </c>
      <c r="E212" s="25">
        <v>14</v>
      </c>
      <c r="F212" s="25">
        <v>8</v>
      </c>
      <c r="G212" s="25">
        <v>12</v>
      </c>
      <c r="H212" s="25">
        <v>202</v>
      </c>
      <c r="I212" s="25">
        <v>13</v>
      </c>
      <c r="J212" s="25">
        <v>17</v>
      </c>
      <c r="K212" s="25">
        <v>8</v>
      </c>
      <c r="L212" s="25">
        <v>16</v>
      </c>
      <c r="M212" s="25">
        <v>39</v>
      </c>
      <c r="N212" s="25">
        <v>39</v>
      </c>
      <c r="O212" s="26">
        <f t="shared" si="15"/>
        <v>375</v>
      </c>
    </row>
    <row r="213" spans="1:15" ht="13.5" thickBot="1">
      <c r="A213" s="172"/>
      <c r="B213" s="24" t="s">
        <v>209</v>
      </c>
      <c r="C213" s="23">
        <f>SUM(C214:C214)</f>
        <v>1</v>
      </c>
      <c r="D213" s="23">
        <f>SUM(D214:D214)</f>
        <v>1</v>
      </c>
      <c r="E213" s="23">
        <f>SUM(E214:E214)</f>
        <v>1</v>
      </c>
      <c r="F213" s="23">
        <f>SUM(F214:F214)</f>
        <v>1</v>
      </c>
      <c r="G213" s="23">
        <f>SUM(G214:G214)</f>
        <v>2</v>
      </c>
      <c r="H213" s="23">
        <f>SUM(H214:H214)</f>
        <v>1</v>
      </c>
      <c r="I213" s="23">
        <f>SUM(I214:I214)</f>
        <v>0</v>
      </c>
      <c r="J213" s="23">
        <f>SUM(J214:J214)</f>
        <v>1</v>
      </c>
      <c r="K213" s="23">
        <f>SUM(K214:K214)</f>
        <v>1</v>
      </c>
      <c r="L213" s="23">
        <f>SUM(L214:L214)</f>
        <v>1</v>
      </c>
      <c r="M213" s="23">
        <f>SUM(M214:M214)</f>
        <v>1</v>
      </c>
      <c r="N213" s="23">
        <f>SUM(N214:N214)</f>
        <v>2</v>
      </c>
      <c r="O213" s="23">
        <f t="shared" si="15"/>
        <v>13</v>
      </c>
    </row>
    <row r="214" spans="1:15" ht="13.5" thickBot="1">
      <c r="A214" s="172"/>
      <c r="B214" s="40" t="s">
        <v>210</v>
      </c>
      <c r="C214" s="20">
        <v>1</v>
      </c>
      <c r="D214" s="20">
        <v>1</v>
      </c>
      <c r="E214" s="20">
        <v>1</v>
      </c>
      <c r="F214" s="20">
        <v>1</v>
      </c>
      <c r="G214" s="20">
        <v>2</v>
      </c>
      <c r="H214" s="20">
        <v>1</v>
      </c>
      <c r="I214" s="20">
        <v>0</v>
      </c>
      <c r="J214" s="20">
        <v>1</v>
      </c>
      <c r="K214" s="20">
        <v>1</v>
      </c>
      <c r="L214" s="20">
        <v>1</v>
      </c>
      <c r="M214" s="20">
        <v>1</v>
      </c>
      <c r="N214" s="20">
        <v>2</v>
      </c>
      <c r="O214" s="29">
        <f t="shared" si="15"/>
        <v>13</v>
      </c>
    </row>
    <row r="215" spans="1:15" s="56" customFormat="1" ht="13.5" thickBot="1">
      <c r="A215" s="172"/>
      <c r="B215" s="57" t="s">
        <v>211</v>
      </c>
      <c r="C215" s="55">
        <f>C216</f>
        <v>92</v>
      </c>
      <c r="D215" s="55">
        <f aca="true" t="shared" si="16" ref="D215:O215">D216</f>
        <v>100</v>
      </c>
      <c r="E215" s="55">
        <f t="shared" si="16"/>
        <v>106</v>
      </c>
      <c r="F215" s="55">
        <f t="shared" si="16"/>
        <v>77</v>
      </c>
      <c r="G215" s="55">
        <f t="shared" si="16"/>
        <v>80</v>
      </c>
      <c r="H215" s="55">
        <f t="shared" si="16"/>
        <v>102</v>
      </c>
      <c r="I215" s="55">
        <f t="shared" si="16"/>
        <v>144</v>
      </c>
      <c r="J215" s="55">
        <f t="shared" si="16"/>
        <v>119</v>
      </c>
      <c r="K215" s="55">
        <f t="shared" si="16"/>
        <v>60</v>
      </c>
      <c r="L215" s="55">
        <f t="shared" si="16"/>
        <v>46</v>
      </c>
      <c r="M215" s="55">
        <f t="shared" si="16"/>
        <v>43</v>
      </c>
      <c r="N215" s="55">
        <f t="shared" si="16"/>
        <v>90</v>
      </c>
      <c r="O215" s="55">
        <f t="shared" si="16"/>
        <v>1059</v>
      </c>
    </row>
    <row r="216" spans="1:15" s="56" customFormat="1" ht="13.5" thickBot="1">
      <c r="A216" s="172"/>
      <c r="B216" s="24" t="s">
        <v>212</v>
      </c>
      <c r="C216" s="55">
        <f>SUM(C217:C219)</f>
        <v>92</v>
      </c>
      <c r="D216" s="55">
        <f aca="true" t="shared" si="17" ref="D216:J216">SUM(D217:D219)</f>
        <v>100</v>
      </c>
      <c r="E216" s="55">
        <f t="shared" si="17"/>
        <v>106</v>
      </c>
      <c r="F216" s="55">
        <f t="shared" si="17"/>
        <v>77</v>
      </c>
      <c r="G216" s="55">
        <f t="shared" si="17"/>
        <v>80</v>
      </c>
      <c r="H216" s="55">
        <f t="shared" si="17"/>
        <v>102</v>
      </c>
      <c r="I216" s="55">
        <f t="shared" si="17"/>
        <v>144</v>
      </c>
      <c r="J216" s="55">
        <f t="shared" si="17"/>
        <v>119</v>
      </c>
      <c r="K216" s="55">
        <f>SUM(K217:K219)</f>
        <v>60</v>
      </c>
      <c r="L216" s="55">
        <f>SUM(L217:L219)</f>
        <v>46</v>
      </c>
      <c r="M216" s="55">
        <f>SUM(M217:M219)</f>
        <v>43</v>
      </c>
      <c r="N216" s="55">
        <f>SUM(N217:N219)</f>
        <v>90</v>
      </c>
      <c r="O216" s="55">
        <f t="shared" si="15"/>
        <v>1059</v>
      </c>
    </row>
    <row r="217" spans="1:15" ht="12.75">
      <c r="A217" s="172"/>
      <c r="B217" s="38" t="s">
        <v>213</v>
      </c>
      <c r="C217" s="25">
        <v>36</v>
      </c>
      <c r="D217" s="25">
        <v>33</v>
      </c>
      <c r="E217" s="25">
        <v>48</v>
      </c>
      <c r="F217" s="25">
        <v>46</v>
      </c>
      <c r="G217" s="25">
        <v>59</v>
      </c>
      <c r="H217" s="25">
        <v>80</v>
      </c>
      <c r="I217" s="25">
        <v>121</v>
      </c>
      <c r="J217" s="25">
        <v>91</v>
      </c>
      <c r="K217" s="25">
        <v>46</v>
      </c>
      <c r="L217" s="25">
        <v>2</v>
      </c>
      <c r="M217" s="25">
        <v>23</v>
      </c>
      <c r="N217" s="25">
        <v>58</v>
      </c>
      <c r="O217" s="26">
        <f>SUM(C217:N217)</f>
        <v>643</v>
      </c>
    </row>
    <row r="218" spans="1:15" ht="12.75">
      <c r="A218" s="172"/>
      <c r="B218" s="39" t="s">
        <v>215</v>
      </c>
      <c r="C218" s="27">
        <v>44</v>
      </c>
      <c r="D218" s="27">
        <v>56</v>
      </c>
      <c r="E218" s="27">
        <v>54</v>
      </c>
      <c r="F218" s="27">
        <v>28</v>
      </c>
      <c r="G218" s="27">
        <v>18</v>
      </c>
      <c r="H218" s="27">
        <v>15</v>
      </c>
      <c r="I218" s="27">
        <v>11</v>
      </c>
      <c r="J218" s="27">
        <v>23</v>
      </c>
      <c r="K218" s="27">
        <v>6</v>
      </c>
      <c r="L218" s="27">
        <v>35</v>
      </c>
      <c r="M218" s="27">
        <v>12</v>
      </c>
      <c r="N218" s="27">
        <v>24</v>
      </c>
      <c r="O218" s="28">
        <f>SUM(C218:N218)</f>
        <v>326</v>
      </c>
    </row>
    <row r="219" spans="1:15" ht="13.5" thickBot="1">
      <c r="A219" s="173"/>
      <c r="B219" s="40" t="s">
        <v>214</v>
      </c>
      <c r="C219" s="20">
        <v>12</v>
      </c>
      <c r="D219" s="20">
        <v>11</v>
      </c>
      <c r="E219" s="20">
        <v>4</v>
      </c>
      <c r="F219" s="20">
        <v>3</v>
      </c>
      <c r="G219" s="20">
        <v>3</v>
      </c>
      <c r="H219" s="20">
        <v>7</v>
      </c>
      <c r="I219" s="20">
        <v>12</v>
      </c>
      <c r="J219" s="20">
        <v>5</v>
      </c>
      <c r="K219" s="20">
        <v>8</v>
      </c>
      <c r="L219" s="20">
        <v>9</v>
      </c>
      <c r="M219" s="20">
        <v>8</v>
      </c>
      <c r="N219" s="20">
        <v>8</v>
      </c>
      <c r="O219" s="29">
        <f>SUM(C219:N219)</f>
        <v>90</v>
      </c>
    </row>
    <row r="220" spans="1:15" s="1" customFormat="1" ht="12.75">
      <c r="A220" s="1" t="s">
        <v>239</v>
      </c>
      <c r="B220" s="65"/>
      <c r="J220" s="1" t="s">
        <v>240</v>
      </c>
      <c r="O220" s="64"/>
    </row>
    <row r="221" spans="3:15" ht="12.75"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3"/>
    </row>
    <row r="222" spans="3:15" ht="12.75"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3"/>
    </row>
    <row r="223" spans="3:15" ht="12.75"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3"/>
    </row>
    <row r="224" spans="3:15" ht="12.75"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3"/>
    </row>
    <row r="225" spans="3:15" ht="12.75"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3"/>
    </row>
    <row r="226" spans="3:15" ht="12.75"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3"/>
    </row>
    <row r="227" spans="3:15" ht="12.75"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3"/>
    </row>
    <row r="228" spans="3:15" ht="12.75"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3"/>
    </row>
    <row r="229" spans="3:15" ht="12.75"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3"/>
    </row>
    <row r="230" spans="3:15" ht="12.75"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3"/>
    </row>
    <row r="231" spans="3:15" ht="12.75"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3"/>
    </row>
    <row r="232" spans="3:15" ht="12.75"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3"/>
    </row>
    <row r="233" spans="3:15" ht="12.75"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3"/>
    </row>
    <row r="234" spans="3:15" ht="12.75"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3"/>
    </row>
    <row r="235" spans="3:15" ht="12.75"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3"/>
    </row>
    <row r="236" spans="3:15" ht="12.75"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3"/>
    </row>
    <row r="237" spans="3:15" ht="12.75"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3"/>
    </row>
    <row r="238" spans="3:15" ht="12.75"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3"/>
    </row>
    <row r="239" spans="3:15" ht="12.75"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3"/>
    </row>
    <row r="240" spans="3:15" ht="12.75"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3"/>
    </row>
    <row r="241" spans="3:15" ht="12.75"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3"/>
    </row>
    <row r="242" spans="3:15" ht="12.75"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3"/>
    </row>
    <row r="243" spans="3:15" ht="12.75"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3"/>
    </row>
    <row r="244" spans="3:15" ht="12.75"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3"/>
    </row>
    <row r="245" spans="3:15" ht="12.75"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3"/>
    </row>
    <row r="246" spans="3:15" ht="12.75"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3"/>
    </row>
    <row r="247" spans="3:15" ht="12.75"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3"/>
    </row>
    <row r="248" spans="3:15" ht="12.75"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3"/>
    </row>
    <row r="249" spans="3:15" ht="12.75"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3"/>
    </row>
    <row r="250" spans="3:15" ht="12.75"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3"/>
    </row>
    <row r="251" spans="3:15" ht="12.75"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3"/>
    </row>
    <row r="252" spans="3:15" ht="12.75"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3"/>
    </row>
    <row r="253" spans="3:15" ht="12.75"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3"/>
    </row>
    <row r="254" spans="3:15" ht="12.75"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3"/>
    </row>
    <row r="255" spans="3:15" ht="12.75"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3"/>
    </row>
    <row r="256" spans="3:15" ht="12.75"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3"/>
    </row>
    <row r="257" spans="3:15" ht="12.75"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3"/>
    </row>
    <row r="258" spans="3:15" ht="12.75"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3"/>
    </row>
    <row r="259" spans="3:15" ht="12.75"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3"/>
    </row>
    <row r="260" spans="3:15" ht="12.75"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3"/>
    </row>
    <row r="261" spans="3:15" ht="12.75"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3"/>
    </row>
    <row r="262" spans="3:15" ht="12.75"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3"/>
    </row>
    <row r="263" spans="3:15" ht="12.75"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3"/>
    </row>
    <row r="264" spans="3:15" ht="12.75"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3"/>
    </row>
    <row r="265" spans="3:15" ht="12.75"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3"/>
    </row>
    <row r="266" spans="3:15" ht="12.75"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3"/>
    </row>
    <row r="267" spans="3:15" ht="12.75"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3"/>
    </row>
    <row r="268" spans="3:15" ht="12.75"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3"/>
    </row>
    <row r="269" spans="3:15" ht="12.75"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3"/>
    </row>
    <row r="270" spans="3:15" ht="12.75"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3"/>
    </row>
    <row r="271" spans="3:15" ht="12.75"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3"/>
    </row>
    <row r="272" spans="3:15" ht="12.75"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3"/>
    </row>
    <row r="273" spans="3:15" ht="12.75"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3"/>
    </row>
    <row r="274" spans="3:15" ht="12.75"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3"/>
    </row>
    <row r="275" spans="3:15" ht="12.75"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3"/>
    </row>
    <row r="276" spans="3:15" ht="12.75"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3"/>
    </row>
    <row r="277" spans="3:15" ht="12.75"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3"/>
    </row>
    <row r="278" spans="3:15" ht="12.75"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3"/>
    </row>
    <row r="279" spans="3:15" ht="12.75"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3"/>
    </row>
    <row r="280" spans="3:15" ht="12.75"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3"/>
    </row>
    <row r="281" spans="3:15" ht="12.75"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3"/>
    </row>
    <row r="282" spans="3:15" ht="12.75"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3"/>
    </row>
    <row r="283" spans="3:15" ht="12.75"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3"/>
    </row>
    <row r="284" spans="3:15" ht="12.75"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3"/>
    </row>
    <row r="285" spans="3:15" ht="12.75"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3"/>
    </row>
    <row r="286" spans="3:15" ht="12.75"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3"/>
    </row>
    <row r="287" spans="3:15" ht="12.75"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3"/>
    </row>
    <row r="288" spans="3:15" ht="12.75"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3"/>
    </row>
    <row r="289" spans="3:15" ht="12.75"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3"/>
    </row>
    <row r="290" spans="3:15" ht="12.75"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3"/>
    </row>
    <row r="291" spans="3:15" ht="12.75"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3"/>
    </row>
    <row r="292" spans="3:15" ht="12.75"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3"/>
    </row>
    <row r="293" spans="3:15" ht="12.75"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3"/>
    </row>
    <row r="294" spans="3:15" ht="12.75"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3"/>
    </row>
    <row r="295" spans="3:15" ht="12.75"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3"/>
    </row>
    <row r="296" spans="3:15" ht="12.75"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3"/>
    </row>
    <row r="297" spans="3:15" ht="12.75"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3"/>
    </row>
    <row r="298" spans="3:15" ht="12.75"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3"/>
    </row>
    <row r="299" spans="3:15" ht="12.75"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3"/>
    </row>
    <row r="300" spans="3:15" ht="12.75"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3"/>
    </row>
    <row r="301" spans="3:15" ht="12.75"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3"/>
    </row>
    <row r="302" spans="3:15" ht="12.75"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3"/>
    </row>
    <row r="303" spans="3:15" ht="12.75"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3"/>
    </row>
    <row r="304" spans="3:15" ht="12.75"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3"/>
    </row>
    <row r="305" spans="3:15" ht="12.75"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3"/>
    </row>
    <row r="306" spans="3:15" ht="12.75"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3"/>
    </row>
    <row r="307" spans="3:15" ht="12.75"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3"/>
    </row>
    <row r="308" spans="3:15" ht="12.75"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3"/>
    </row>
    <row r="309" spans="3:15" ht="12.75"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3"/>
    </row>
    <row r="310" spans="3:15" ht="12.75"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3"/>
    </row>
    <row r="311" spans="3:15" ht="12.75"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3"/>
    </row>
    <row r="312" spans="3:15" ht="12.75"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3"/>
    </row>
    <row r="313" spans="3:15" ht="12.75"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3"/>
    </row>
    <row r="314" spans="3:15" ht="12.75"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3"/>
    </row>
    <row r="315" spans="3:15" ht="12.75"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3"/>
    </row>
    <row r="316" spans="3:15" ht="12.75"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3"/>
    </row>
    <row r="317" spans="3:15" ht="12.75"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3"/>
    </row>
    <row r="318" spans="3:15" ht="12.75"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3"/>
    </row>
    <row r="319" spans="3:15" ht="12.75"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3"/>
    </row>
    <row r="320" spans="3:15" ht="12.75"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3"/>
    </row>
    <row r="321" spans="3:15" ht="12.75"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3"/>
    </row>
    <row r="322" spans="3:15" ht="12.75"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3"/>
    </row>
    <row r="323" spans="3:15" ht="12.75"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3"/>
    </row>
    <row r="324" spans="3:15" ht="12.75"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3"/>
    </row>
    <row r="325" spans="3:15" ht="12.75"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3"/>
    </row>
    <row r="326" spans="3:15" ht="12.75"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3"/>
    </row>
    <row r="327" spans="3:15" ht="12.75"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3"/>
    </row>
    <row r="328" spans="3:15" ht="12.75"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3"/>
    </row>
    <row r="329" spans="3:15" ht="12.75"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3"/>
    </row>
    <row r="330" spans="3:15" ht="12.75"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3"/>
    </row>
    <row r="331" spans="3:15" ht="12.75"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3"/>
    </row>
    <row r="332" spans="3:15" ht="12.75"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3"/>
    </row>
    <row r="333" spans="3:15" ht="12.75"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3"/>
    </row>
    <row r="334" spans="3:15" ht="12.75"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3"/>
    </row>
    <row r="335" spans="3:15" ht="12.75"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3"/>
    </row>
    <row r="336" spans="3:15" ht="12.75"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3"/>
    </row>
    <row r="337" spans="3:15" ht="12.75"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3"/>
    </row>
    <row r="338" spans="3:15" ht="12.75"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3"/>
    </row>
    <row r="339" spans="3:15" ht="12.75"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3"/>
    </row>
    <row r="340" spans="3:15" ht="12.75"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3"/>
    </row>
    <row r="341" spans="3:15" ht="12.75"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3"/>
    </row>
    <row r="342" spans="3:15" ht="12.75"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3"/>
    </row>
    <row r="343" spans="3:15" ht="12.75"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3"/>
    </row>
    <row r="344" spans="3:15" ht="12.75"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3"/>
    </row>
    <row r="345" spans="3:15" ht="12.75"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3"/>
    </row>
    <row r="346" spans="3:15" ht="12.75"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3"/>
    </row>
    <row r="347" spans="3:15" ht="12.75"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3"/>
    </row>
    <row r="348" spans="3:15" ht="12.75"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3"/>
    </row>
    <row r="349" spans="3:15" ht="12.75"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3"/>
    </row>
    <row r="350" spans="3:15" ht="12.75"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3"/>
    </row>
    <row r="351" spans="3:15" ht="12.75"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3"/>
    </row>
    <row r="352" spans="3:15" ht="12.75"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3"/>
    </row>
    <row r="353" spans="3:15" ht="12.75"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3"/>
    </row>
    <row r="354" spans="3:15" ht="12.75"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3"/>
    </row>
    <row r="355" spans="3:15" ht="12.75"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3"/>
    </row>
    <row r="356" spans="3:15" ht="12.75"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3"/>
    </row>
    <row r="357" spans="3:15" ht="12.75"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3"/>
    </row>
    <row r="358" spans="3:15" ht="12.75"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3"/>
    </row>
    <row r="359" spans="3:15" ht="12.75"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3"/>
    </row>
    <row r="360" spans="3:15" ht="12.75"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3"/>
    </row>
    <row r="361" spans="3:15" ht="12.75"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3"/>
    </row>
    <row r="362" spans="3:15" ht="12.75"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3"/>
    </row>
    <row r="363" spans="3:15" ht="12.75"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3"/>
    </row>
    <row r="364" spans="3:15" ht="12.75"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3"/>
    </row>
    <row r="365" spans="3:15" ht="12.75"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3"/>
    </row>
    <row r="366" spans="3:15" ht="12.75"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3"/>
    </row>
    <row r="367" spans="3:15" ht="12.75"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3"/>
    </row>
    <row r="368" spans="3:15" ht="12.75"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3"/>
    </row>
    <row r="369" spans="3:15" ht="12.75"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3"/>
    </row>
    <row r="370" spans="3:15" ht="12.75"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3"/>
    </row>
    <row r="371" spans="3:15" ht="12.75"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3"/>
    </row>
    <row r="372" spans="3:15" ht="12.75"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3"/>
    </row>
    <row r="373" spans="3:15" ht="12.75"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3"/>
    </row>
    <row r="374" spans="3:15" ht="12.75"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3"/>
    </row>
    <row r="375" spans="3:15" ht="12.75"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3"/>
    </row>
    <row r="376" spans="3:15" ht="12.75"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3"/>
    </row>
    <row r="377" spans="3:15" ht="12.75"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3"/>
    </row>
    <row r="378" spans="3:15" ht="12.75"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3"/>
    </row>
    <row r="379" spans="3:15" ht="12.75"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3"/>
    </row>
    <row r="380" spans="3:15" ht="12.75"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3"/>
    </row>
    <row r="381" spans="3:15" ht="12.75"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3"/>
    </row>
    <row r="382" spans="3:15" ht="12.75"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3"/>
    </row>
    <row r="383" spans="3:15" ht="12.75"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3"/>
    </row>
    <row r="384" spans="3:15" ht="12.75"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3"/>
    </row>
    <row r="385" spans="3:15" ht="12.75"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3"/>
    </row>
    <row r="386" spans="3:15" ht="12.75"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3"/>
    </row>
    <row r="387" spans="3:15" ht="12.75"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3"/>
    </row>
    <row r="388" spans="3:15" ht="12.75"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3"/>
    </row>
    <row r="389" spans="3:15" ht="12.75"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3"/>
    </row>
    <row r="390" spans="3:15" ht="12.75"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3"/>
    </row>
    <row r="391" spans="3:15" ht="12.75"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3"/>
    </row>
    <row r="392" spans="3:15" ht="12.75"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3"/>
    </row>
    <row r="393" spans="3:15" ht="12.75"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3"/>
    </row>
    <row r="394" spans="3:15" ht="12.75"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3"/>
    </row>
    <row r="395" spans="3:15" ht="12.75"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3"/>
    </row>
    <row r="396" spans="3:15" ht="12.75"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3"/>
    </row>
    <row r="397" spans="3:15" ht="12.75"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3"/>
    </row>
    <row r="398" spans="3:15" ht="12.75"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3"/>
    </row>
    <row r="399" spans="3:15" ht="12.75"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3"/>
    </row>
    <row r="400" spans="3:15" ht="12.75"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3"/>
    </row>
    <row r="401" spans="3:15" ht="12.75"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3"/>
    </row>
    <row r="402" spans="3:15" ht="12.75"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3"/>
    </row>
    <row r="403" spans="3:15" ht="12.75"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3"/>
    </row>
    <row r="404" spans="3:15" ht="12.75"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3"/>
    </row>
    <row r="405" spans="3:15" ht="12.75"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3"/>
    </row>
    <row r="406" spans="3:15" ht="12.75"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3"/>
    </row>
    <row r="407" spans="3:15" ht="12.75"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3"/>
    </row>
    <row r="408" spans="3:15" ht="12.75"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3"/>
    </row>
    <row r="409" spans="3:15" ht="12.75"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3"/>
    </row>
    <row r="410" spans="3:15" ht="12.75"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3"/>
    </row>
    <row r="411" spans="3:15" ht="12.75"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3"/>
    </row>
    <row r="412" spans="3:15" ht="12.75"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3"/>
    </row>
    <row r="413" spans="3:15" ht="12.75"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3"/>
    </row>
    <row r="414" spans="3:15" ht="12.75"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3"/>
    </row>
    <row r="415" spans="3:15" ht="12.75"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3"/>
    </row>
    <row r="416" spans="3:15" ht="12.75"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3"/>
    </row>
    <row r="417" spans="3:15" ht="12.75"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3"/>
    </row>
    <row r="418" spans="3:15" ht="12.75"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3"/>
    </row>
    <row r="419" spans="3:15" ht="12.75"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3"/>
    </row>
    <row r="420" spans="3:15" ht="12.75"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3"/>
    </row>
    <row r="421" spans="3:15" ht="12.75"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3"/>
    </row>
    <row r="422" spans="3:15" ht="12.75"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3"/>
    </row>
    <row r="423" spans="3:15" ht="12.75"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3"/>
    </row>
    <row r="424" spans="3:15" ht="12.75"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3"/>
    </row>
    <row r="425" spans="3:15" ht="12.75"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3"/>
    </row>
    <row r="426" spans="3:15" ht="12.75"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3"/>
    </row>
    <row r="427" spans="3:15" ht="12.75"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3"/>
    </row>
    <row r="428" spans="3:15" ht="12.75"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3"/>
    </row>
    <row r="429" spans="3:15" ht="12.75"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3"/>
    </row>
    <row r="430" spans="3:15" ht="12.75"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3"/>
    </row>
    <row r="431" spans="3:15" ht="12.75"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3"/>
    </row>
    <row r="432" spans="3:15" ht="12.75"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3"/>
    </row>
    <row r="433" spans="3:15" ht="12.75"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3"/>
    </row>
    <row r="434" spans="3:15" ht="12.75"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3"/>
    </row>
    <row r="435" spans="3:15" ht="12.75"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3"/>
    </row>
    <row r="436" spans="3:15" ht="12.75"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3"/>
    </row>
    <row r="437" spans="3:15" ht="12.75"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3"/>
    </row>
    <row r="438" spans="3:15" ht="12.75"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3"/>
    </row>
    <row r="439" spans="3:15" ht="12.75"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3"/>
    </row>
    <row r="440" spans="3:15" ht="12.75"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3"/>
    </row>
    <row r="441" spans="3:15" ht="12.75"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3"/>
    </row>
    <row r="442" spans="3:15" ht="12.75"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3"/>
    </row>
    <row r="443" spans="3:15" ht="12.75"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3"/>
    </row>
    <row r="444" spans="3:15" ht="12.75"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3"/>
    </row>
    <row r="445" spans="3:15" ht="12.75"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3"/>
    </row>
    <row r="446" spans="3:15" ht="12.75"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3"/>
    </row>
    <row r="447" spans="3:15" ht="12.75"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3"/>
    </row>
    <row r="448" spans="3:15" ht="12.75"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3"/>
    </row>
    <row r="449" spans="3:15" ht="12.75"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3"/>
    </row>
    <row r="450" spans="3:15" ht="12.75"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3"/>
    </row>
    <row r="451" spans="3:15" ht="12.75"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3"/>
    </row>
    <row r="452" spans="3:15" ht="12.75"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3"/>
    </row>
    <row r="453" spans="3:15" ht="12.75"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3"/>
    </row>
    <row r="454" spans="3:15" ht="12.75"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3"/>
    </row>
    <row r="455" spans="3:15" ht="12.75"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3"/>
    </row>
    <row r="456" spans="3:15" ht="12.75"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3"/>
    </row>
    <row r="457" spans="3:15" ht="12.75"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3"/>
    </row>
    <row r="458" spans="3:15" ht="12.75"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3"/>
    </row>
    <row r="459" spans="3:15" ht="12.75"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3"/>
    </row>
    <row r="460" spans="3:15" ht="12.75"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3"/>
    </row>
    <row r="461" spans="3:15" ht="12.75"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3"/>
    </row>
    <row r="462" spans="3:15" ht="12.75"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3"/>
    </row>
    <row r="463" spans="3:15" ht="12.75"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3"/>
    </row>
    <row r="464" spans="3:15" ht="12.75"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3"/>
    </row>
    <row r="465" spans="3:15" ht="12.75"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3"/>
    </row>
    <row r="466" spans="3:15" ht="12.75"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3"/>
    </row>
    <row r="467" spans="3:15" ht="12.75"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3"/>
    </row>
    <row r="468" spans="3:15" ht="12.75"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3"/>
    </row>
    <row r="469" spans="3:15" ht="12.75"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3"/>
    </row>
    <row r="470" spans="3:15" ht="12.75"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3"/>
    </row>
    <row r="471" spans="3:15" ht="12.75"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3"/>
    </row>
    <row r="472" spans="3:15" ht="12.75"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3"/>
    </row>
    <row r="473" spans="3:15" ht="12.75"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3"/>
    </row>
    <row r="474" spans="3:15" ht="12.75"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3"/>
    </row>
    <row r="475" spans="3:15" ht="12.75"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3"/>
    </row>
    <row r="476" spans="3:15" ht="12.75"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3"/>
    </row>
    <row r="477" spans="3:15" ht="12.75"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3"/>
    </row>
    <row r="478" spans="3:15" ht="12.75"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3"/>
    </row>
    <row r="479" spans="3:15" ht="12.75"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3"/>
    </row>
    <row r="480" spans="3:15" ht="12.75"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3"/>
    </row>
    <row r="481" spans="3:15" ht="12.75"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3"/>
    </row>
    <row r="482" spans="3:15" ht="12.75"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3"/>
    </row>
    <row r="483" spans="3:15" ht="12.75"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3"/>
    </row>
    <row r="484" spans="3:15" ht="12.75"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3"/>
    </row>
    <row r="485" spans="3:15" ht="12.75"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3"/>
    </row>
    <row r="486" spans="3:15" ht="12.75"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3"/>
    </row>
    <row r="487" spans="3:15" ht="12.75"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3"/>
    </row>
    <row r="488" spans="3:15" ht="12.75"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3"/>
    </row>
    <row r="489" spans="3:15" ht="12.75"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3"/>
    </row>
    <row r="490" spans="3:15" ht="12.75"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3"/>
    </row>
    <row r="491" spans="3:15" ht="12.75"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3"/>
    </row>
    <row r="492" spans="3:15" ht="12.75"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3"/>
    </row>
    <row r="493" spans="3:15" ht="12.75"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3"/>
    </row>
    <row r="494" spans="3:15" ht="12.75"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3"/>
    </row>
    <row r="495" spans="3:15" ht="12.75"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3"/>
    </row>
    <row r="496" spans="3:15" ht="12.75"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3"/>
    </row>
    <row r="497" spans="3:15" ht="12.75"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3"/>
    </row>
    <row r="498" spans="3:15" ht="12.75"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3"/>
    </row>
    <row r="499" spans="3:15" ht="12.75"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3"/>
    </row>
    <row r="500" spans="3:15" ht="12.75"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3"/>
    </row>
    <row r="501" spans="3:15" ht="12.75"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3"/>
    </row>
    <row r="502" spans="3:15" ht="12.75"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3"/>
    </row>
    <row r="503" spans="3:15" ht="12.75"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3"/>
    </row>
    <row r="504" spans="3:15" ht="12.75"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3"/>
    </row>
    <row r="505" spans="3:15" ht="12.75"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3"/>
    </row>
    <row r="506" spans="3:15" ht="12.75"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3"/>
    </row>
    <row r="507" spans="3:15" ht="12.75"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3"/>
    </row>
    <row r="508" spans="3:15" ht="12.75"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3"/>
    </row>
    <row r="509" spans="3:15" ht="12.75"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3"/>
    </row>
    <row r="510" spans="3:15" ht="12.75"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3"/>
    </row>
    <row r="511" spans="3:15" ht="12.75"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3"/>
    </row>
    <row r="512" spans="3:15" ht="12.75"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3"/>
    </row>
    <row r="513" spans="3:15" ht="12.75"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3"/>
    </row>
    <row r="514" spans="3:15" ht="12.75"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3"/>
    </row>
    <row r="515" spans="3:15" ht="12.75"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3"/>
    </row>
    <row r="516" spans="3:15" ht="12.75"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3"/>
    </row>
    <row r="517" spans="3:15" ht="12.75"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3"/>
    </row>
    <row r="518" spans="3:15" ht="12.75"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3"/>
    </row>
    <row r="519" spans="3:15" ht="12.75"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3"/>
    </row>
    <row r="520" spans="3:15" ht="12.75"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3"/>
    </row>
    <row r="521" spans="3:15" ht="12.75"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3"/>
    </row>
    <row r="522" spans="3:15" ht="12.75"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3"/>
    </row>
    <row r="523" spans="3:15" ht="12.75"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3"/>
    </row>
    <row r="524" spans="3:15" ht="12.75"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3"/>
    </row>
    <row r="525" spans="3:15" ht="12.75"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3"/>
    </row>
    <row r="526" spans="3:15" ht="12.75"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3"/>
    </row>
    <row r="527" spans="3:15" ht="12.75"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3"/>
    </row>
    <row r="528" spans="3:15" ht="12.75"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3"/>
    </row>
    <row r="529" spans="3:15" ht="12.75"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3"/>
    </row>
    <row r="530" spans="3:15" ht="12.75"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3"/>
    </row>
    <row r="531" spans="3:15" ht="12.75"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3"/>
    </row>
    <row r="532" spans="3:15" ht="12.75"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3"/>
    </row>
    <row r="533" spans="3:15" ht="12.75"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3"/>
    </row>
    <row r="534" spans="3:15" ht="12.75"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3"/>
    </row>
    <row r="535" spans="3:15" ht="12.75"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3"/>
    </row>
    <row r="536" spans="3:15" ht="12.75"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3"/>
    </row>
    <row r="537" spans="3:15" ht="12.75"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3"/>
    </row>
    <row r="538" spans="3:15" ht="12.75"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3"/>
    </row>
    <row r="539" spans="3:15" ht="12.75"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3"/>
    </row>
    <row r="540" spans="3:15" ht="12.75"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3"/>
    </row>
    <row r="541" spans="3:15" ht="12.75"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3"/>
    </row>
    <row r="542" spans="3:15" ht="12.75"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3"/>
    </row>
    <row r="543" spans="3:15" ht="12.75"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3"/>
    </row>
    <row r="544" spans="3:15" ht="12.75"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3"/>
    </row>
    <row r="545" spans="3:15" ht="12.75"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3"/>
    </row>
    <row r="546" spans="3:15" ht="12.75"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3"/>
    </row>
    <row r="547" spans="3:15" ht="12.75"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3"/>
    </row>
    <row r="548" spans="3:15" ht="12.75"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3"/>
    </row>
    <row r="549" spans="3:15" ht="12.75"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3"/>
    </row>
    <row r="550" spans="3:15" ht="12.75"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3"/>
    </row>
    <row r="551" spans="3:15" ht="12.75"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3"/>
    </row>
    <row r="552" spans="3:15" ht="12.75"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3"/>
    </row>
    <row r="553" spans="3:15" ht="12.75"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3"/>
    </row>
    <row r="554" spans="3:15" ht="12.75"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3"/>
    </row>
    <row r="555" spans="3:15" ht="12.75"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3"/>
    </row>
    <row r="556" spans="3:15" ht="12.75"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3"/>
    </row>
    <row r="557" spans="3:15" ht="12.75"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3"/>
    </row>
    <row r="558" spans="3:15" ht="12.75"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3"/>
    </row>
    <row r="559" spans="3:15" ht="12.75"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3"/>
    </row>
    <row r="560" spans="3:15" ht="12.75"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3"/>
    </row>
    <row r="561" spans="3:15" ht="12.75"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3"/>
    </row>
    <row r="562" spans="3:15" ht="12.75"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3"/>
    </row>
    <row r="563" spans="3:15" ht="12.75"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3"/>
    </row>
    <row r="564" spans="3:15" ht="12.75"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3"/>
    </row>
    <row r="565" spans="3:15" ht="12.75"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3"/>
    </row>
    <row r="566" spans="3:15" ht="12.75"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3"/>
    </row>
    <row r="567" spans="3:15" ht="12.75"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3"/>
    </row>
    <row r="568" spans="3:15" ht="12.75"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3"/>
    </row>
    <row r="569" spans="3:15" ht="12.75"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3"/>
    </row>
    <row r="570" spans="3:15" ht="12.75"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3"/>
    </row>
    <row r="571" spans="3:15" ht="12.75"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3"/>
    </row>
    <row r="572" spans="3:15" ht="12.75"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3"/>
    </row>
    <row r="573" spans="3:15" ht="12.75"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3"/>
    </row>
    <row r="574" spans="3:15" ht="12.75"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3"/>
    </row>
    <row r="575" spans="3:15" ht="12.75"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3"/>
    </row>
    <row r="576" spans="3:15" ht="12.75"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3"/>
    </row>
    <row r="577" spans="3:15" ht="12.75"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3"/>
    </row>
    <row r="578" spans="3:15" ht="12.75"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3"/>
    </row>
    <row r="579" spans="3:15" ht="12.75"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3"/>
    </row>
    <row r="580" spans="3:15" ht="12.75"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3"/>
    </row>
    <row r="581" spans="3:15" ht="12.75"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3"/>
    </row>
    <row r="582" spans="3:15" ht="12.75"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3"/>
    </row>
    <row r="583" spans="3:15" ht="12.75"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3"/>
    </row>
    <row r="584" spans="3:15" ht="12.75"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59"/>
    </row>
    <row r="585" spans="3:15" ht="12.75"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59"/>
    </row>
    <row r="586" spans="3:15" ht="12.75"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59"/>
    </row>
    <row r="587" spans="3:15" ht="12.75"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59"/>
    </row>
    <row r="588" spans="3:15" ht="12.75"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59"/>
    </row>
    <row r="589" spans="3:15" ht="12.75"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59"/>
    </row>
    <row r="590" spans="3:15" ht="12.75"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59"/>
    </row>
    <row r="591" spans="3:15" ht="12.75"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59"/>
    </row>
    <row r="592" spans="3:15" ht="12.75"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59"/>
    </row>
    <row r="593" spans="3:15" ht="12.75"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59"/>
    </row>
    <row r="594" spans="3:15" ht="12.75"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59"/>
    </row>
    <row r="595" spans="3:15" ht="12.75"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59"/>
    </row>
    <row r="596" spans="3:15" ht="12.75"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59"/>
    </row>
    <row r="597" spans="3:15" ht="12.75"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59"/>
    </row>
    <row r="598" spans="3:15" ht="12.75"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59"/>
    </row>
    <row r="599" spans="3:15" ht="12.75"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59"/>
    </row>
    <row r="600" spans="3:15" ht="12.75"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59"/>
    </row>
    <row r="601" spans="3:15" ht="12.75"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59"/>
    </row>
    <row r="602" spans="3:15" ht="12.75"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59"/>
    </row>
    <row r="603" spans="3:15" ht="12.75"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59"/>
    </row>
    <row r="604" spans="3:15" ht="12.75"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59"/>
    </row>
    <row r="605" spans="3:15" ht="12.75"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59"/>
    </row>
    <row r="606" spans="3:15" ht="12.75"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59"/>
    </row>
    <row r="607" spans="3:15" ht="12.75"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59"/>
    </row>
    <row r="608" spans="3:15" ht="12.75"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59"/>
    </row>
    <row r="609" spans="3:15" ht="12.75"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59"/>
    </row>
    <row r="610" spans="3:15" ht="12.75"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59"/>
    </row>
    <row r="611" spans="3:15" ht="12.75"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59"/>
    </row>
    <row r="612" spans="3:15" ht="12.75"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59"/>
    </row>
    <row r="613" spans="3:15" ht="12.75"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59"/>
    </row>
    <row r="614" spans="3:15" ht="12.75"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59"/>
    </row>
    <row r="615" spans="3:15" ht="12.75"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59"/>
    </row>
    <row r="616" spans="3:15" ht="12.75"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59"/>
    </row>
    <row r="617" spans="3:15" ht="12.75"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59"/>
    </row>
    <row r="618" spans="3:15" ht="12.75"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59"/>
    </row>
    <row r="619" spans="3:15" ht="12.75"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59"/>
    </row>
    <row r="620" spans="3:15" ht="12.75"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59"/>
    </row>
    <row r="621" spans="3:15" ht="12.75"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59"/>
    </row>
    <row r="622" spans="3:15" ht="12.75"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59"/>
    </row>
    <row r="623" spans="3:15" ht="12.75"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59"/>
    </row>
    <row r="624" spans="3:15" ht="12.75"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59"/>
    </row>
    <row r="625" spans="3:15" ht="12.75"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59"/>
    </row>
    <row r="626" spans="3:15" ht="12.75"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59"/>
    </row>
    <row r="627" spans="3:15" ht="12.75"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59"/>
    </row>
    <row r="628" spans="3:15" ht="12.75"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59"/>
    </row>
    <row r="629" spans="3:15" ht="12.75"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59"/>
    </row>
    <row r="630" spans="3:15" ht="12.75"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59"/>
    </row>
    <row r="631" spans="3:15" ht="12.75"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59"/>
    </row>
    <row r="632" spans="3:15" ht="12.75"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59"/>
    </row>
    <row r="633" spans="3:15" ht="12.75"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59"/>
    </row>
    <row r="634" spans="3:15" ht="12.75"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59"/>
    </row>
    <row r="635" spans="3:15" ht="12.75"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59"/>
    </row>
    <row r="636" spans="3:15" ht="12.75"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59"/>
    </row>
    <row r="637" spans="3:15" ht="12.75"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59"/>
    </row>
    <row r="638" spans="3:15" ht="12.75"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59"/>
    </row>
    <row r="639" spans="3:15" ht="12.75"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59"/>
    </row>
    <row r="640" spans="3:15" ht="12.75"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59"/>
    </row>
    <row r="641" spans="3:15" ht="12.75"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59"/>
    </row>
    <row r="642" spans="3:15" ht="12.75"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59"/>
    </row>
    <row r="643" spans="3:15" ht="12.75"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59"/>
    </row>
    <row r="644" spans="3:15" ht="12.75"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59"/>
    </row>
    <row r="645" spans="3:15" ht="12.75"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59"/>
    </row>
    <row r="646" spans="3:15" ht="12.75"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59"/>
    </row>
    <row r="647" spans="3:15" ht="12.75"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59"/>
    </row>
    <row r="648" spans="3:15" ht="12.75"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59"/>
    </row>
    <row r="649" spans="3:15" ht="12.75"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59"/>
    </row>
    <row r="650" spans="3:15" ht="12.75"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59"/>
    </row>
    <row r="651" spans="3:15" ht="12.75"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59"/>
    </row>
    <row r="652" spans="3:15" ht="12.75"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59"/>
    </row>
    <row r="653" spans="3:15" ht="12.75"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59"/>
    </row>
    <row r="654" spans="3:15" ht="12.75"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59"/>
    </row>
    <row r="655" spans="3:15" ht="12.75"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59"/>
    </row>
    <row r="656" spans="3:15" ht="12.75"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59"/>
    </row>
    <row r="657" spans="3:15" ht="12.75"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59"/>
    </row>
    <row r="658" spans="3:15" ht="12.75"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59"/>
    </row>
    <row r="659" spans="3:15" ht="12.75"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59"/>
    </row>
    <row r="660" spans="3:15" ht="12.75"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59"/>
    </row>
    <row r="661" spans="3:15" ht="12.75"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59"/>
    </row>
    <row r="662" spans="3:15" ht="12.75"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59"/>
    </row>
    <row r="663" spans="3:15" ht="12.75"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59"/>
    </row>
    <row r="664" spans="3:15" ht="12.75"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59"/>
    </row>
    <row r="665" spans="3:15" ht="12.75"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59"/>
    </row>
    <row r="666" spans="3:15" ht="12.75"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59"/>
    </row>
    <row r="667" spans="3:15" ht="12.75"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59"/>
    </row>
    <row r="668" spans="3:15" ht="12.75"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59"/>
    </row>
    <row r="669" spans="3:15" ht="12.75"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59"/>
    </row>
    <row r="670" spans="3:15" ht="12.75"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59"/>
    </row>
    <row r="671" spans="3:15" ht="12.75"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59"/>
    </row>
    <row r="672" spans="3:15" ht="12.75"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59"/>
    </row>
    <row r="673" spans="3:15" ht="12.75"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59"/>
    </row>
    <row r="674" spans="3:15" ht="12.75"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59"/>
    </row>
    <row r="675" spans="3:15" ht="12.75"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59"/>
    </row>
    <row r="676" spans="3:15" ht="12.75"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59"/>
    </row>
    <row r="677" spans="3:15" ht="12.75"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59"/>
    </row>
    <row r="678" spans="3:15" ht="12.75"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59"/>
    </row>
    <row r="679" spans="3:15" ht="12.75"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59"/>
    </row>
    <row r="680" spans="3:15" ht="12.75"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59"/>
    </row>
    <row r="681" spans="3:15" ht="12.75"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59"/>
    </row>
    <row r="682" spans="3:15" ht="12.75"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59"/>
    </row>
    <row r="683" spans="3:15" ht="12.75"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59"/>
    </row>
    <row r="684" spans="3:15" ht="12.75"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59"/>
    </row>
    <row r="685" spans="3:15" ht="12.75"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59"/>
    </row>
    <row r="686" spans="3:15" ht="12.75"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59"/>
    </row>
    <row r="687" spans="3:15" ht="12.75"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59"/>
    </row>
    <row r="688" spans="3:15" ht="12.75"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59"/>
    </row>
    <row r="689" spans="3:15" ht="12.75"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59"/>
    </row>
    <row r="690" spans="3:15" ht="12.75"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59"/>
    </row>
    <row r="691" spans="3:15" ht="12.75"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59"/>
    </row>
    <row r="692" spans="3:15" ht="12.75"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59"/>
    </row>
    <row r="693" spans="3:15" ht="12.75"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59"/>
    </row>
    <row r="694" spans="3:15" ht="12.75"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59"/>
    </row>
    <row r="695" spans="3:15" ht="12.75"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59"/>
    </row>
    <row r="696" spans="3:15" ht="12.75"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59"/>
    </row>
    <row r="697" spans="3:15" ht="12.75"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59"/>
    </row>
    <row r="698" spans="3:15" ht="12.75"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59"/>
    </row>
    <row r="699" spans="3:15" ht="12.75"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59"/>
    </row>
    <row r="700" spans="3:15" ht="12.75"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59"/>
    </row>
    <row r="701" spans="3:15" ht="12.75"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59"/>
    </row>
    <row r="702" spans="3:15" ht="12.75"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59"/>
    </row>
    <row r="703" spans="3:15" ht="12.75"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59"/>
    </row>
    <row r="704" spans="3:15" ht="12.75"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59"/>
    </row>
    <row r="705" spans="3:15" ht="12.75"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59"/>
    </row>
    <row r="706" spans="3:15" ht="12.75"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59"/>
    </row>
    <row r="707" spans="3:15" ht="12.75"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59"/>
    </row>
    <row r="708" spans="3:15" ht="12.75"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59"/>
    </row>
    <row r="709" spans="3:15" ht="12.75"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59"/>
    </row>
    <row r="710" spans="3:15" ht="12.75"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59"/>
    </row>
    <row r="711" spans="3:15" ht="12.75"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59"/>
    </row>
    <row r="712" spans="3:15" ht="12.75"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59"/>
    </row>
    <row r="713" spans="3:15" ht="12.75"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59"/>
    </row>
    <row r="714" spans="3:15" ht="12.75"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59"/>
    </row>
    <row r="715" spans="3:15" ht="12.75"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59"/>
    </row>
    <row r="716" spans="3:15" ht="12.75"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59"/>
    </row>
    <row r="717" spans="3:15" ht="12.75"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59"/>
    </row>
    <row r="718" spans="3:15" ht="12.75"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59"/>
    </row>
    <row r="719" spans="3:15" ht="12.75"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59"/>
    </row>
    <row r="720" spans="3:15" ht="12.75"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59"/>
    </row>
    <row r="721" spans="3:15" ht="12.75"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59"/>
    </row>
    <row r="722" spans="3:15" ht="12.75"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59"/>
    </row>
    <row r="723" spans="3:15" ht="12.75"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59"/>
    </row>
    <row r="724" spans="3:15" ht="12.75"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59"/>
    </row>
    <row r="725" spans="3:15" ht="12.75"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59"/>
    </row>
    <row r="726" spans="3:15" ht="12.75"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59"/>
    </row>
    <row r="727" spans="3:15" ht="12.75"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59"/>
    </row>
    <row r="728" spans="3:15" ht="12.75"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59"/>
    </row>
    <row r="729" spans="3:15" ht="12.75"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59"/>
    </row>
    <row r="730" spans="3:15" ht="12.75"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59"/>
    </row>
    <row r="731" spans="3:15" ht="12.75"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59"/>
    </row>
    <row r="732" spans="3:15" ht="12.75"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59"/>
    </row>
    <row r="733" spans="3:15" ht="12.75"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59"/>
    </row>
    <row r="734" spans="3:15" ht="12.75"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59"/>
    </row>
    <row r="735" spans="3:15" ht="12.75"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59"/>
    </row>
    <row r="736" spans="3:15" ht="12.75"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59"/>
    </row>
    <row r="737" spans="3:15" ht="12.75"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59"/>
    </row>
    <row r="738" spans="3:15" ht="12.75"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59"/>
    </row>
    <row r="739" spans="3:15" ht="12.75"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59"/>
    </row>
    <row r="740" spans="3:15" ht="12.75"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59"/>
    </row>
    <row r="741" spans="3:15" ht="12.75"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59"/>
    </row>
    <row r="742" spans="3:15" ht="12.75"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59"/>
    </row>
  </sheetData>
  <sheetProtection/>
  <mergeCells count="2">
    <mergeCell ref="C3:O3"/>
    <mergeCell ref="A4:A219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  <colBreaks count="1" manualBreakCount="1">
    <brk id="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800"/>
  <sheetViews>
    <sheetView zoomScale="110" zoomScaleNormal="11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2.75"/>
  <cols>
    <col min="1" max="1" width="3.7109375" style="31" customWidth="1"/>
    <col min="2" max="2" width="28.28125" style="11" customWidth="1"/>
    <col min="3" max="5" width="9.140625" style="31" customWidth="1"/>
    <col min="6" max="6" width="7.28125" style="10" customWidth="1"/>
    <col min="7" max="12" width="9.140625" style="31" customWidth="1"/>
    <col min="13" max="13" width="6.8515625" style="31" customWidth="1"/>
    <col min="14" max="16384" width="9.140625" style="31" customWidth="1"/>
  </cols>
  <sheetData>
    <row r="1" spans="1:15" s="1" customFormat="1" ht="19.5" customHeight="1">
      <c r="A1" s="2" t="s">
        <v>238</v>
      </c>
      <c r="B1" s="5"/>
      <c r="O1" s="64"/>
    </row>
    <row r="2" spans="1:4" s="1" customFormat="1" ht="9.75" customHeight="1" thickBot="1">
      <c r="A2" s="4"/>
      <c r="B2" s="5"/>
      <c r="C2" s="3"/>
      <c r="D2" s="3"/>
    </row>
    <row r="3" spans="2:15" s="1" customFormat="1" ht="13.5" thickBot="1">
      <c r="B3" s="5"/>
      <c r="C3" s="170">
        <v>2013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</row>
    <row r="4" spans="1:15" s="1" customFormat="1" ht="13.5" customHeight="1" thickBot="1">
      <c r="A4" s="171" t="s">
        <v>223</v>
      </c>
      <c r="B4" s="7" t="s">
        <v>0</v>
      </c>
      <c r="C4" s="63" t="s">
        <v>224</v>
      </c>
      <c r="D4" s="63" t="s">
        <v>225</v>
      </c>
      <c r="E4" s="63" t="s">
        <v>226</v>
      </c>
      <c r="F4" s="63" t="s">
        <v>227</v>
      </c>
      <c r="G4" s="63" t="s">
        <v>228</v>
      </c>
      <c r="H4" s="63" t="s">
        <v>229</v>
      </c>
      <c r="I4" s="63" t="s">
        <v>230</v>
      </c>
      <c r="J4" s="63" t="s">
        <v>231</v>
      </c>
      <c r="K4" s="63" t="s">
        <v>232</v>
      </c>
      <c r="L4" s="63" t="s">
        <v>233</v>
      </c>
      <c r="M4" s="63" t="s">
        <v>234</v>
      </c>
      <c r="N4" s="63" t="s">
        <v>235</v>
      </c>
      <c r="O4" s="63" t="s">
        <v>236</v>
      </c>
    </row>
    <row r="5" spans="1:15" s="53" customFormat="1" ht="13.5" thickBot="1">
      <c r="A5" s="172"/>
      <c r="B5" s="7" t="s">
        <v>1</v>
      </c>
      <c r="C5" s="60">
        <f aca="true" t="shared" si="0" ref="C5:N5">C6+C33+C77+C116+C151+C206+C214</f>
        <v>593061</v>
      </c>
      <c r="D5" s="60">
        <f t="shared" si="0"/>
        <v>524021</v>
      </c>
      <c r="E5" s="60">
        <f t="shared" si="0"/>
        <v>622579</v>
      </c>
      <c r="F5" s="60">
        <f t="shared" si="0"/>
        <v>633511</v>
      </c>
      <c r="G5" s="60">
        <f t="shared" si="0"/>
        <v>649000</v>
      </c>
      <c r="H5" s="60">
        <f t="shared" si="0"/>
        <v>711146</v>
      </c>
      <c r="I5" s="60">
        <f t="shared" si="0"/>
        <v>775247</v>
      </c>
      <c r="J5" s="60">
        <f t="shared" si="0"/>
        <v>805230</v>
      </c>
      <c r="K5" s="60">
        <f t="shared" si="0"/>
        <v>716325</v>
      </c>
      <c r="L5" s="60">
        <f t="shared" si="0"/>
        <v>692581</v>
      </c>
      <c r="M5" s="60">
        <f t="shared" si="0"/>
        <v>579394</v>
      </c>
      <c r="N5" s="60">
        <f t="shared" si="0"/>
        <v>608897</v>
      </c>
      <c r="O5" s="60">
        <f aca="true" t="shared" si="1" ref="O5:O36">SUM(C5:N5)</f>
        <v>7910992</v>
      </c>
    </row>
    <row r="6" spans="1:15" s="53" customFormat="1" ht="13.5" customHeight="1" thickBot="1">
      <c r="A6" s="172"/>
      <c r="B6" s="50" t="s">
        <v>2</v>
      </c>
      <c r="C6" s="51">
        <f aca="true" t="shared" si="2" ref="C6:N6">C7+C29</f>
        <v>523734</v>
      </c>
      <c r="D6" s="51">
        <f t="shared" si="2"/>
        <v>474010</v>
      </c>
      <c r="E6" s="51">
        <f t="shared" si="2"/>
        <v>559020</v>
      </c>
      <c r="F6" s="51">
        <f t="shared" si="2"/>
        <v>563259</v>
      </c>
      <c r="G6" s="51">
        <f t="shared" si="2"/>
        <v>579969</v>
      </c>
      <c r="H6" s="51">
        <f t="shared" si="2"/>
        <v>636636</v>
      </c>
      <c r="I6" s="51">
        <f t="shared" si="2"/>
        <v>688258</v>
      </c>
      <c r="J6" s="51">
        <f t="shared" si="2"/>
        <v>684912</v>
      </c>
      <c r="K6" s="51">
        <f t="shared" si="2"/>
        <v>630857</v>
      </c>
      <c r="L6" s="51">
        <f t="shared" si="2"/>
        <v>628765</v>
      </c>
      <c r="M6" s="51">
        <f t="shared" si="2"/>
        <v>521891</v>
      </c>
      <c r="N6" s="51">
        <f t="shared" si="2"/>
        <v>545415</v>
      </c>
      <c r="O6" s="52">
        <f t="shared" si="1"/>
        <v>7036726</v>
      </c>
    </row>
    <row r="7" spans="1:17" s="1" customFormat="1" ht="13.5" thickBot="1">
      <c r="A7" s="172"/>
      <c r="B7" s="7" t="s">
        <v>3</v>
      </c>
      <c r="C7" s="9">
        <f>SUM(C8:C28)</f>
        <v>512479</v>
      </c>
      <c r="D7" s="9">
        <f aca="true" t="shared" si="3" ref="D7:I7">SUM(D8:D28)</f>
        <v>463169</v>
      </c>
      <c r="E7" s="9">
        <f t="shared" si="3"/>
        <v>547021</v>
      </c>
      <c r="F7" s="9">
        <f t="shared" si="3"/>
        <v>548177</v>
      </c>
      <c r="G7" s="9">
        <f t="shared" si="3"/>
        <v>565908</v>
      </c>
      <c r="H7" s="9">
        <f t="shared" si="3"/>
        <v>613114</v>
      </c>
      <c r="I7" s="9">
        <f t="shared" si="3"/>
        <v>654878</v>
      </c>
      <c r="J7" s="9">
        <f>SUM(J8:J28)</f>
        <v>668454</v>
      </c>
      <c r="K7" s="9">
        <f>SUM(K8:K28)</f>
        <v>617432</v>
      </c>
      <c r="L7" s="9">
        <f>SUM(L8:L28)</f>
        <v>615188</v>
      </c>
      <c r="M7" s="9">
        <f>SUM(M8:M28)</f>
        <v>513197</v>
      </c>
      <c r="N7" s="9">
        <f>SUM(N8:N28)</f>
        <v>536636</v>
      </c>
      <c r="O7" s="9">
        <f t="shared" si="1"/>
        <v>6855653</v>
      </c>
      <c r="P7" s="30"/>
      <c r="Q7" s="30"/>
    </row>
    <row r="8" spans="1:17" s="1" customFormat="1" ht="12.75">
      <c r="A8" s="172"/>
      <c r="B8" s="34" t="s">
        <v>5</v>
      </c>
      <c r="C8" s="165">
        <v>297057</v>
      </c>
      <c r="D8" s="165">
        <v>278720</v>
      </c>
      <c r="E8" s="165">
        <v>324324</v>
      </c>
      <c r="F8" s="165">
        <v>328318</v>
      </c>
      <c r="G8" s="165">
        <v>348903</v>
      </c>
      <c r="H8" s="165">
        <v>390783</v>
      </c>
      <c r="I8" s="165">
        <v>409578</v>
      </c>
      <c r="J8" s="165">
        <v>351980</v>
      </c>
      <c r="K8" s="165">
        <v>348394</v>
      </c>
      <c r="L8" s="165">
        <v>369345</v>
      </c>
      <c r="M8" s="165">
        <v>313366</v>
      </c>
      <c r="N8" s="165">
        <v>312614</v>
      </c>
      <c r="O8" s="16">
        <f t="shared" si="1"/>
        <v>4073382</v>
      </c>
      <c r="P8" s="6"/>
      <c r="Q8" s="30"/>
    </row>
    <row r="9" spans="1:16" s="1" customFormat="1" ht="12.75">
      <c r="A9" s="172"/>
      <c r="B9" s="35" t="s">
        <v>4</v>
      </c>
      <c r="C9" s="19">
        <v>179155</v>
      </c>
      <c r="D9" s="19">
        <v>151447</v>
      </c>
      <c r="E9" s="19">
        <v>186601</v>
      </c>
      <c r="F9" s="19">
        <v>187942</v>
      </c>
      <c r="G9" s="19">
        <v>183724</v>
      </c>
      <c r="H9" s="19">
        <v>186839</v>
      </c>
      <c r="I9" s="19">
        <v>214424</v>
      </c>
      <c r="J9" s="19">
        <v>273481</v>
      </c>
      <c r="K9" s="19">
        <v>238938</v>
      </c>
      <c r="L9" s="19">
        <v>207590</v>
      </c>
      <c r="M9" s="19">
        <v>169985</v>
      </c>
      <c r="N9" s="19">
        <v>194007</v>
      </c>
      <c r="O9" s="18">
        <f t="shared" si="1"/>
        <v>2374133</v>
      </c>
      <c r="P9" s="6"/>
    </row>
    <row r="10" spans="1:18" s="1" customFormat="1" ht="12.75">
      <c r="A10" s="172"/>
      <c r="B10" s="35" t="s">
        <v>7</v>
      </c>
      <c r="C10" s="17">
        <v>10143</v>
      </c>
      <c r="D10" s="17">
        <v>10817</v>
      </c>
      <c r="E10" s="17">
        <v>11776</v>
      </c>
      <c r="F10" s="17">
        <v>10348</v>
      </c>
      <c r="G10" s="17">
        <v>10123</v>
      </c>
      <c r="H10" s="17">
        <v>12788</v>
      </c>
      <c r="I10" s="17">
        <v>11959</v>
      </c>
      <c r="J10" s="17">
        <v>16427</v>
      </c>
      <c r="K10" s="17">
        <v>12367</v>
      </c>
      <c r="L10" s="17">
        <v>15108</v>
      </c>
      <c r="M10" s="17">
        <v>10827</v>
      </c>
      <c r="N10" s="17">
        <v>10606</v>
      </c>
      <c r="O10" s="18">
        <f t="shared" si="1"/>
        <v>143289</v>
      </c>
      <c r="P10" s="6"/>
      <c r="Q10" s="30"/>
      <c r="R10" s="30"/>
    </row>
    <row r="11" spans="1:16" s="1" customFormat="1" ht="12.75">
      <c r="A11" s="172"/>
      <c r="B11" s="35" t="s">
        <v>8</v>
      </c>
      <c r="C11" s="17">
        <v>6765</v>
      </c>
      <c r="D11" s="17">
        <v>6417</v>
      </c>
      <c r="E11" s="17">
        <v>6840</v>
      </c>
      <c r="F11" s="17">
        <v>6256</v>
      </c>
      <c r="G11" s="17">
        <v>6754</v>
      </c>
      <c r="H11" s="17">
        <v>6974</v>
      </c>
      <c r="I11" s="17">
        <v>6664</v>
      </c>
      <c r="J11" s="17">
        <v>8774</v>
      </c>
      <c r="K11" s="17">
        <v>5246</v>
      </c>
      <c r="L11" s="17">
        <v>6795</v>
      </c>
      <c r="M11" s="17">
        <v>5727</v>
      </c>
      <c r="N11" s="17">
        <v>5365</v>
      </c>
      <c r="O11" s="18">
        <f t="shared" si="1"/>
        <v>78577</v>
      </c>
      <c r="P11" s="6"/>
    </row>
    <row r="12" spans="1:16" s="1" customFormat="1" ht="12.75">
      <c r="A12" s="172"/>
      <c r="B12" s="35" t="s">
        <v>6</v>
      </c>
      <c r="C12" s="17">
        <v>6285</v>
      </c>
      <c r="D12" s="17">
        <v>4457</v>
      </c>
      <c r="E12" s="17">
        <v>5012</v>
      </c>
      <c r="F12" s="17">
        <v>4539</v>
      </c>
      <c r="G12" s="17">
        <v>5798</v>
      </c>
      <c r="H12" s="17">
        <v>6108</v>
      </c>
      <c r="I12" s="17">
        <v>4783</v>
      </c>
      <c r="J12" s="17">
        <v>5989</v>
      </c>
      <c r="K12" s="17">
        <v>4694</v>
      </c>
      <c r="L12" s="17">
        <v>6453</v>
      </c>
      <c r="M12" s="17">
        <v>4982</v>
      </c>
      <c r="N12" s="17">
        <v>6024</v>
      </c>
      <c r="O12" s="18">
        <f t="shared" si="1"/>
        <v>65124</v>
      </c>
      <c r="P12" s="6"/>
    </row>
    <row r="13" spans="1:16" s="1" customFormat="1" ht="12.75">
      <c r="A13" s="172"/>
      <c r="B13" s="36" t="s">
        <v>9</v>
      </c>
      <c r="C13" s="17">
        <v>5492</v>
      </c>
      <c r="D13" s="17">
        <v>3626</v>
      </c>
      <c r="E13" s="17">
        <v>4742</v>
      </c>
      <c r="F13" s="17">
        <v>3593</v>
      </c>
      <c r="G13" s="17">
        <v>3408</v>
      </c>
      <c r="H13" s="17">
        <v>3396</v>
      </c>
      <c r="I13" s="17">
        <v>2677</v>
      </c>
      <c r="J13" s="17">
        <v>4343</v>
      </c>
      <c r="K13" s="17">
        <v>2233</v>
      </c>
      <c r="L13" s="17">
        <v>3293</v>
      </c>
      <c r="M13" s="17">
        <v>2590</v>
      </c>
      <c r="N13" s="17">
        <v>2314</v>
      </c>
      <c r="O13" s="18">
        <f t="shared" si="1"/>
        <v>41707</v>
      </c>
      <c r="P13" s="6"/>
    </row>
    <row r="14" spans="1:16" s="1" customFormat="1" ht="12.75">
      <c r="A14" s="172"/>
      <c r="B14" s="35" t="s">
        <v>16</v>
      </c>
      <c r="C14" s="19">
        <v>2965</v>
      </c>
      <c r="D14" s="19">
        <v>3449</v>
      </c>
      <c r="E14" s="19">
        <v>3557</v>
      </c>
      <c r="F14" s="19">
        <v>2607</v>
      </c>
      <c r="G14" s="19">
        <v>2831</v>
      </c>
      <c r="H14" s="19">
        <v>1911</v>
      </c>
      <c r="I14" s="19">
        <v>1254</v>
      </c>
      <c r="J14" s="19">
        <v>2871</v>
      </c>
      <c r="K14" s="19">
        <v>1812</v>
      </c>
      <c r="L14" s="19">
        <v>2692</v>
      </c>
      <c r="M14" s="19">
        <v>2029</v>
      </c>
      <c r="N14" s="19">
        <v>1779</v>
      </c>
      <c r="O14" s="18">
        <f t="shared" si="1"/>
        <v>29757</v>
      </c>
      <c r="P14" s="6"/>
    </row>
    <row r="15" spans="1:16" s="1" customFormat="1" ht="12.75">
      <c r="A15" s="172"/>
      <c r="B15" s="36" t="s">
        <v>19</v>
      </c>
      <c r="C15" s="17">
        <v>827</v>
      </c>
      <c r="D15" s="17">
        <v>666</v>
      </c>
      <c r="E15" s="17">
        <v>648</v>
      </c>
      <c r="F15" s="17">
        <v>798</v>
      </c>
      <c r="G15" s="17">
        <v>568</v>
      </c>
      <c r="H15" s="17">
        <v>339</v>
      </c>
      <c r="I15" s="17">
        <v>303</v>
      </c>
      <c r="J15" s="17">
        <v>648</v>
      </c>
      <c r="K15" s="17">
        <v>366</v>
      </c>
      <c r="L15" s="17">
        <v>553</v>
      </c>
      <c r="M15" s="17">
        <v>489</v>
      </c>
      <c r="N15" s="17">
        <v>597</v>
      </c>
      <c r="O15" s="18">
        <f t="shared" si="1"/>
        <v>6802</v>
      </c>
      <c r="P15" s="6"/>
    </row>
    <row r="16" spans="1:17" s="1" customFormat="1" ht="12.75">
      <c r="A16" s="172"/>
      <c r="B16" s="36" t="s">
        <v>23</v>
      </c>
      <c r="C16" s="19">
        <v>590</v>
      </c>
      <c r="D16" s="19">
        <v>448</v>
      </c>
      <c r="E16" s="19">
        <v>590</v>
      </c>
      <c r="F16" s="19">
        <v>524</v>
      </c>
      <c r="G16" s="19">
        <v>657</v>
      </c>
      <c r="H16" s="19">
        <v>601</v>
      </c>
      <c r="I16" s="19">
        <v>603</v>
      </c>
      <c r="J16" s="19">
        <v>682</v>
      </c>
      <c r="K16" s="19">
        <v>552</v>
      </c>
      <c r="L16" s="19">
        <v>503</v>
      </c>
      <c r="M16" s="19">
        <v>499</v>
      </c>
      <c r="N16" s="19">
        <v>526</v>
      </c>
      <c r="O16" s="18">
        <f t="shared" si="1"/>
        <v>6775</v>
      </c>
      <c r="P16" s="6"/>
      <c r="Q16" s="6"/>
    </row>
    <row r="17" spans="1:17" s="1" customFormat="1" ht="12.75">
      <c r="A17" s="172"/>
      <c r="B17" s="36" t="s">
        <v>21</v>
      </c>
      <c r="C17" s="17">
        <v>578</v>
      </c>
      <c r="D17" s="17">
        <v>456</v>
      </c>
      <c r="E17" s="17">
        <v>445</v>
      </c>
      <c r="F17" s="17">
        <v>492</v>
      </c>
      <c r="G17" s="17">
        <v>521</v>
      </c>
      <c r="H17" s="17">
        <v>487</v>
      </c>
      <c r="I17" s="17">
        <v>312</v>
      </c>
      <c r="J17" s="17">
        <v>486</v>
      </c>
      <c r="K17" s="17">
        <v>643</v>
      </c>
      <c r="L17" s="17">
        <v>379</v>
      </c>
      <c r="M17" s="17">
        <v>457</v>
      </c>
      <c r="N17" s="17">
        <v>561</v>
      </c>
      <c r="O17" s="18">
        <f t="shared" si="1"/>
        <v>5817</v>
      </c>
      <c r="P17" s="6"/>
      <c r="Q17" s="6"/>
    </row>
    <row r="18" spans="1:17" s="1" customFormat="1" ht="12.75">
      <c r="A18" s="172"/>
      <c r="B18" s="36" t="s">
        <v>24</v>
      </c>
      <c r="C18" s="27">
        <v>594</v>
      </c>
      <c r="D18" s="27">
        <v>392</v>
      </c>
      <c r="E18" s="27">
        <v>483</v>
      </c>
      <c r="F18" s="27">
        <v>453</v>
      </c>
      <c r="G18" s="27">
        <v>525</v>
      </c>
      <c r="H18" s="27">
        <v>628</v>
      </c>
      <c r="I18" s="27">
        <v>436</v>
      </c>
      <c r="J18" s="27">
        <v>515</v>
      </c>
      <c r="K18" s="27">
        <v>449</v>
      </c>
      <c r="L18" s="27">
        <v>361</v>
      </c>
      <c r="M18" s="27">
        <v>420</v>
      </c>
      <c r="N18" s="27">
        <v>376</v>
      </c>
      <c r="O18" s="18">
        <f t="shared" si="1"/>
        <v>5632</v>
      </c>
      <c r="P18" s="6"/>
      <c r="Q18" s="6"/>
    </row>
    <row r="19" spans="1:17" s="1" customFormat="1" ht="12.75">
      <c r="A19" s="172"/>
      <c r="B19" s="35" t="s">
        <v>15</v>
      </c>
      <c r="C19" s="19">
        <v>530</v>
      </c>
      <c r="D19" s="19">
        <v>624</v>
      </c>
      <c r="E19" s="19">
        <v>504</v>
      </c>
      <c r="F19" s="19">
        <v>499</v>
      </c>
      <c r="G19" s="19">
        <v>438</v>
      </c>
      <c r="H19" s="19">
        <v>438</v>
      </c>
      <c r="I19" s="19">
        <v>407</v>
      </c>
      <c r="J19" s="19">
        <v>523</v>
      </c>
      <c r="K19" s="19">
        <v>386</v>
      </c>
      <c r="L19" s="19">
        <v>412</v>
      </c>
      <c r="M19" s="19">
        <v>425</v>
      </c>
      <c r="N19" s="19">
        <v>422</v>
      </c>
      <c r="O19" s="18">
        <f t="shared" si="1"/>
        <v>5608</v>
      </c>
      <c r="P19" s="6"/>
      <c r="Q19" s="6"/>
    </row>
    <row r="20" spans="1:17" s="1" customFormat="1" ht="12.75">
      <c r="A20" s="172"/>
      <c r="B20" s="35" t="s">
        <v>10</v>
      </c>
      <c r="C20" s="17">
        <v>393</v>
      </c>
      <c r="D20" s="17">
        <v>456</v>
      </c>
      <c r="E20" s="17">
        <v>453</v>
      </c>
      <c r="F20" s="17">
        <v>432</v>
      </c>
      <c r="G20" s="17">
        <v>441</v>
      </c>
      <c r="H20" s="17">
        <v>516</v>
      </c>
      <c r="I20" s="17">
        <v>409</v>
      </c>
      <c r="J20" s="17">
        <v>414</v>
      </c>
      <c r="K20" s="17">
        <v>427</v>
      </c>
      <c r="L20" s="17">
        <v>520</v>
      </c>
      <c r="M20" s="17">
        <v>402</v>
      </c>
      <c r="N20" s="17">
        <v>355</v>
      </c>
      <c r="O20" s="18">
        <f t="shared" si="1"/>
        <v>5218</v>
      </c>
      <c r="P20" s="6"/>
      <c r="Q20" s="6"/>
    </row>
    <row r="21" spans="1:17" s="1" customFormat="1" ht="12.75">
      <c r="A21" s="172"/>
      <c r="B21" s="35" t="s">
        <v>14</v>
      </c>
      <c r="C21" s="19">
        <v>291</v>
      </c>
      <c r="D21" s="19">
        <v>428</v>
      </c>
      <c r="E21" s="19">
        <v>291</v>
      </c>
      <c r="F21" s="19">
        <v>511</v>
      </c>
      <c r="G21" s="19">
        <v>455</v>
      </c>
      <c r="H21" s="19">
        <v>418</v>
      </c>
      <c r="I21" s="19">
        <v>456</v>
      </c>
      <c r="J21" s="19">
        <v>480</v>
      </c>
      <c r="K21" s="19">
        <v>307</v>
      </c>
      <c r="L21" s="19">
        <v>547</v>
      </c>
      <c r="M21" s="19">
        <v>314</v>
      </c>
      <c r="N21" s="19">
        <v>348</v>
      </c>
      <c r="O21" s="18">
        <f t="shared" si="1"/>
        <v>4846</v>
      </c>
      <c r="P21" s="6"/>
      <c r="Q21" s="6"/>
    </row>
    <row r="22" spans="1:16" s="1" customFormat="1" ht="12.75">
      <c r="A22" s="172"/>
      <c r="B22" s="37" t="s">
        <v>20</v>
      </c>
      <c r="C22" s="17">
        <v>377</v>
      </c>
      <c r="D22" s="17">
        <v>297</v>
      </c>
      <c r="E22" s="17">
        <v>325</v>
      </c>
      <c r="F22" s="17">
        <v>374</v>
      </c>
      <c r="G22" s="17">
        <v>318</v>
      </c>
      <c r="H22" s="17">
        <v>393</v>
      </c>
      <c r="I22" s="17">
        <v>303</v>
      </c>
      <c r="J22" s="17">
        <v>424</v>
      </c>
      <c r="K22" s="17">
        <v>307</v>
      </c>
      <c r="L22" s="17">
        <v>263</v>
      </c>
      <c r="M22" s="17">
        <v>301</v>
      </c>
      <c r="N22" s="17">
        <v>341</v>
      </c>
      <c r="O22" s="18">
        <f t="shared" si="1"/>
        <v>4023</v>
      </c>
      <c r="P22" s="6"/>
    </row>
    <row r="23" spans="1:16" s="1" customFormat="1" ht="12.75">
      <c r="A23" s="172"/>
      <c r="B23" s="36" t="s">
        <v>17</v>
      </c>
      <c r="C23" s="19">
        <v>200</v>
      </c>
      <c r="D23" s="19">
        <v>209</v>
      </c>
      <c r="E23" s="19">
        <v>176</v>
      </c>
      <c r="F23" s="19">
        <v>205</v>
      </c>
      <c r="G23" s="19">
        <v>180</v>
      </c>
      <c r="H23" s="19">
        <v>283</v>
      </c>
      <c r="I23" s="19">
        <v>139</v>
      </c>
      <c r="J23" s="19">
        <v>198</v>
      </c>
      <c r="K23" s="19">
        <v>109</v>
      </c>
      <c r="L23" s="19">
        <v>149</v>
      </c>
      <c r="M23" s="19">
        <v>190</v>
      </c>
      <c r="N23" s="19">
        <v>209</v>
      </c>
      <c r="O23" s="18">
        <f t="shared" si="1"/>
        <v>2247</v>
      </c>
      <c r="P23" s="6"/>
    </row>
    <row r="24" spans="1:15" s="1" customFormat="1" ht="12.75">
      <c r="A24" s="172"/>
      <c r="B24" s="35" t="s">
        <v>18</v>
      </c>
      <c r="C24" s="19">
        <v>169</v>
      </c>
      <c r="D24" s="19">
        <v>194</v>
      </c>
      <c r="E24" s="19">
        <v>175</v>
      </c>
      <c r="F24" s="19">
        <v>165</v>
      </c>
      <c r="G24" s="19">
        <v>169</v>
      </c>
      <c r="H24" s="19">
        <v>108</v>
      </c>
      <c r="I24" s="19">
        <v>91</v>
      </c>
      <c r="J24" s="19">
        <v>129</v>
      </c>
      <c r="K24" s="19">
        <v>128</v>
      </c>
      <c r="L24" s="19">
        <v>165</v>
      </c>
      <c r="M24" s="19">
        <v>138</v>
      </c>
      <c r="N24" s="19">
        <v>145</v>
      </c>
      <c r="O24" s="18">
        <f t="shared" si="1"/>
        <v>1776</v>
      </c>
    </row>
    <row r="25" spans="1:16" s="1" customFormat="1" ht="12.75">
      <c r="A25" s="172"/>
      <c r="B25" s="36" t="s">
        <v>12</v>
      </c>
      <c r="C25" s="19">
        <v>25</v>
      </c>
      <c r="D25" s="19">
        <v>36</v>
      </c>
      <c r="E25" s="19">
        <v>40</v>
      </c>
      <c r="F25" s="19">
        <v>75</v>
      </c>
      <c r="G25" s="19">
        <v>51</v>
      </c>
      <c r="H25" s="19">
        <v>66</v>
      </c>
      <c r="I25" s="19">
        <v>44</v>
      </c>
      <c r="J25" s="19">
        <v>41</v>
      </c>
      <c r="K25" s="19">
        <v>36</v>
      </c>
      <c r="L25" s="19">
        <v>24</v>
      </c>
      <c r="M25" s="19">
        <v>22</v>
      </c>
      <c r="N25" s="19">
        <v>21</v>
      </c>
      <c r="O25" s="18">
        <f t="shared" si="1"/>
        <v>481</v>
      </c>
      <c r="P25" s="6"/>
    </row>
    <row r="26" spans="1:16" s="1" customFormat="1" ht="12.75">
      <c r="A26" s="172"/>
      <c r="B26" s="36" t="s">
        <v>13</v>
      </c>
      <c r="C26" s="19">
        <v>30</v>
      </c>
      <c r="D26" s="19">
        <v>18</v>
      </c>
      <c r="E26" s="19">
        <v>18</v>
      </c>
      <c r="F26" s="19">
        <v>20</v>
      </c>
      <c r="G26" s="19">
        <v>20</v>
      </c>
      <c r="H26" s="19">
        <v>18</v>
      </c>
      <c r="I26" s="19">
        <v>26</v>
      </c>
      <c r="J26" s="19">
        <v>31</v>
      </c>
      <c r="K26" s="19">
        <v>21</v>
      </c>
      <c r="L26" s="19">
        <v>15</v>
      </c>
      <c r="M26" s="19">
        <v>14</v>
      </c>
      <c r="N26" s="19">
        <v>14</v>
      </c>
      <c r="O26" s="18">
        <f t="shared" si="1"/>
        <v>245</v>
      </c>
      <c r="P26" s="6"/>
    </row>
    <row r="27" spans="1:16" s="1" customFormat="1" ht="12.75">
      <c r="A27" s="172"/>
      <c r="B27" s="36" t="s">
        <v>22</v>
      </c>
      <c r="C27" s="19">
        <v>13</v>
      </c>
      <c r="D27" s="19">
        <v>11</v>
      </c>
      <c r="E27" s="19">
        <v>17</v>
      </c>
      <c r="F27" s="19">
        <v>18</v>
      </c>
      <c r="G27" s="19">
        <v>22</v>
      </c>
      <c r="H27" s="19">
        <v>19</v>
      </c>
      <c r="I27" s="19">
        <v>10</v>
      </c>
      <c r="J27" s="19">
        <v>17</v>
      </c>
      <c r="K27" s="19">
        <v>12</v>
      </c>
      <c r="L27" s="19">
        <v>21</v>
      </c>
      <c r="M27" s="19">
        <v>16</v>
      </c>
      <c r="N27" s="19">
        <v>11</v>
      </c>
      <c r="O27" s="18">
        <f t="shared" si="1"/>
        <v>187</v>
      </c>
      <c r="P27" s="6"/>
    </row>
    <row r="28" spans="1:15" ht="13.5" thickBot="1">
      <c r="A28" s="172"/>
      <c r="B28" s="164" t="s">
        <v>11</v>
      </c>
      <c r="C28" s="166">
        <v>0</v>
      </c>
      <c r="D28" s="166">
        <v>1</v>
      </c>
      <c r="E28" s="166">
        <v>4</v>
      </c>
      <c r="F28" s="166">
        <v>8</v>
      </c>
      <c r="G28" s="166">
        <v>2</v>
      </c>
      <c r="H28" s="166">
        <v>1</v>
      </c>
      <c r="I28" s="166">
        <v>0</v>
      </c>
      <c r="J28" s="166">
        <v>1</v>
      </c>
      <c r="K28" s="166">
        <v>5</v>
      </c>
      <c r="L28" s="166">
        <v>0</v>
      </c>
      <c r="M28" s="166">
        <v>4</v>
      </c>
      <c r="N28" s="166">
        <v>1</v>
      </c>
      <c r="O28" s="21">
        <f t="shared" si="1"/>
        <v>27</v>
      </c>
    </row>
    <row r="29" spans="1:15" ht="13.5" thickBot="1">
      <c r="A29" s="172"/>
      <c r="B29" s="22" t="s">
        <v>25</v>
      </c>
      <c r="C29" s="23">
        <f aca="true" t="shared" si="4" ref="C29:N29">SUM(C30:C32)</f>
        <v>11255</v>
      </c>
      <c r="D29" s="23">
        <f t="shared" si="4"/>
        <v>10841</v>
      </c>
      <c r="E29" s="23">
        <f t="shared" si="4"/>
        <v>11999</v>
      </c>
      <c r="F29" s="23">
        <f t="shared" si="4"/>
        <v>15082</v>
      </c>
      <c r="G29" s="23">
        <f t="shared" si="4"/>
        <v>14061</v>
      </c>
      <c r="H29" s="23">
        <f t="shared" si="4"/>
        <v>23522</v>
      </c>
      <c r="I29" s="23">
        <f t="shared" si="4"/>
        <v>33380</v>
      </c>
      <c r="J29" s="23">
        <f t="shared" si="4"/>
        <v>16458</v>
      </c>
      <c r="K29" s="23">
        <f t="shared" si="4"/>
        <v>13425</v>
      </c>
      <c r="L29" s="23">
        <f t="shared" si="4"/>
        <v>13577</v>
      </c>
      <c r="M29" s="23">
        <f t="shared" si="4"/>
        <v>8694</v>
      </c>
      <c r="N29" s="23">
        <f t="shared" si="4"/>
        <v>8779</v>
      </c>
      <c r="O29" s="23">
        <f t="shared" si="1"/>
        <v>181073</v>
      </c>
    </row>
    <row r="30" spans="1:15" ht="25.5" customHeight="1">
      <c r="A30" s="172"/>
      <c r="B30" s="38" t="s">
        <v>27</v>
      </c>
      <c r="C30" s="25">
        <v>7136</v>
      </c>
      <c r="D30" s="25">
        <v>7421</v>
      </c>
      <c r="E30" s="25">
        <v>7923</v>
      </c>
      <c r="F30" s="25">
        <v>10540</v>
      </c>
      <c r="G30" s="25">
        <v>10503</v>
      </c>
      <c r="H30" s="25">
        <v>18996</v>
      </c>
      <c r="I30" s="25">
        <v>28635</v>
      </c>
      <c r="J30" s="25">
        <v>9915</v>
      </c>
      <c r="K30" s="25">
        <v>7349</v>
      </c>
      <c r="L30" s="25">
        <v>8068</v>
      </c>
      <c r="M30" s="25">
        <v>5128</v>
      </c>
      <c r="N30" s="25">
        <v>4893</v>
      </c>
      <c r="O30" s="26">
        <f t="shared" si="1"/>
        <v>126507</v>
      </c>
    </row>
    <row r="31" spans="1:15" ht="12.75">
      <c r="A31" s="172"/>
      <c r="B31" s="39" t="s">
        <v>26</v>
      </c>
      <c r="C31" s="27">
        <v>4100</v>
      </c>
      <c r="D31" s="27">
        <v>3393</v>
      </c>
      <c r="E31" s="27">
        <v>4056</v>
      </c>
      <c r="F31" s="27">
        <v>4515</v>
      </c>
      <c r="G31" s="27">
        <v>3523</v>
      </c>
      <c r="H31" s="27">
        <v>4499</v>
      </c>
      <c r="I31" s="27">
        <v>4713</v>
      </c>
      <c r="J31" s="27">
        <v>6510</v>
      </c>
      <c r="K31" s="27">
        <v>6043</v>
      </c>
      <c r="L31" s="27">
        <v>5478</v>
      </c>
      <c r="M31" s="27">
        <v>3540</v>
      </c>
      <c r="N31" s="27">
        <v>3867</v>
      </c>
      <c r="O31" s="28">
        <f t="shared" si="1"/>
        <v>54237</v>
      </c>
    </row>
    <row r="32" spans="1:15" ht="13.5" thickBot="1">
      <c r="A32" s="172"/>
      <c r="B32" s="39" t="s">
        <v>28</v>
      </c>
      <c r="C32" s="27">
        <v>19</v>
      </c>
      <c r="D32" s="27">
        <v>27</v>
      </c>
      <c r="E32" s="27">
        <v>20</v>
      </c>
      <c r="F32" s="27">
        <v>27</v>
      </c>
      <c r="G32" s="27">
        <v>35</v>
      </c>
      <c r="H32" s="27">
        <v>27</v>
      </c>
      <c r="I32" s="27">
        <v>32</v>
      </c>
      <c r="J32" s="27">
        <v>33</v>
      </c>
      <c r="K32" s="27">
        <v>33</v>
      </c>
      <c r="L32" s="27">
        <v>31</v>
      </c>
      <c r="M32" s="27">
        <v>26</v>
      </c>
      <c r="N32" s="27">
        <v>19</v>
      </c>
      <c r="O32" s="28">
        <f t="shared" si="1"/>
        <v>329</v>
      </c>
    </row>
    <row r="33" spans="1:15" s="58" customFormat="1" ht="13.5" thickBot="1">
      <c r="A33" s="172"/>
      <c r="B33" s="54" t="s">
        <v>29</v>
      </c>
      <c r="C33" s="55">
        <f aca="true" t="shared" si="5" ref="C33:N33">C34+C42+C55</f>
        <v>3953</v>
      </c>
      <c r="D33" s="55">
        <f t="shared" si="5"/>
        <v>2787</v>
      </c>
      <c r="E33" s="55">
        <f t="shared" si="5"/>
        <v>3282</v>
      </c>
      <c r="F33" s="55">
        <f t="shared" si="5"/>
        <v>3702</v>
      </c>
      <c r="G33" s="55">
        <f t="shared" si="5"/>
        <v>3602</v>
      </c>
      <c r="H33" s="55">
        <f t="shared" si="5"/>
        <v>4851</v>
      </c>
      <c r="I33" s="55">
        <f t="shared" si="5"/>
        <v>4476</v>
      </c>
      <c r="J33" s="55">
        <f t="shared" si="5"/>
        <v>6314</v>
      </c>
      <c r="K33" s="55">
        <f t="shared" si="5"/>
        <v>6483</v>
      </c>
      <c r="L33" s="55">
        <f t="shared" si="5"/>
        <v>4143</v>
      </c>
      <c r="M33" s="55">
        <f t="shared" si="5"/>
        <v>3606</v>
      </c>
      <c r="N33" s="55">
        <f t="shared" si="5"/>
        <v>5477</v>
      </c>
      <c r="O33" s="55">
        <f t="shared" si="1"/>
        <v>52676</v>
      </c>
    </row>
    <row r="34" spans="1:15" ht="13.5" thickBot="1">
      <c r="A34" s="172"/>
      <c r="B34" s="24" t="s">
        <v>30</v>
      </c>
      <c r="C34" s="23">
        <f aca="true" t="shared" si="6" ref="C34:N34">SUM(C35:C41)</f>
        <v>144</v>
      </c>
      <c r="D34" s="23">
        <f t="shared" si="6"/>
        <v>90</v>
      </c>
      <c r="E34" s="23">
        <f t="shared" si="6"/>
        <v>138</v>
      </c>
      <c r="F34" s="23">
        <f t="shared" si="6"/>
        <v>101</v>
      </c>
      <c r="G34" s="23">
        <f t="shared" si="6"/>
        <v>116</v>
      </c>
      <c r="H34" s="23">
        <f t="shared" si="6"/>
        <v>130</v>
      </c>
      <c r="I34" s="23">
        <f t="shared" si="6"/>
        <v>175</v>
      </c>
      <c r="J34" s="23">
        <f t="shared" si="6"/>
        <v>226</v>
      </c>
      <c r="K34" s="23">
        <f t="shared" si="6"/>
        <v>275</v>
      </c>
      <c r="L34" s="23">
        <f t="shared" si="6"/>
        <v>118</v>
      </c>
      <c r="M34" s="23">
        <f t="shared" si="6"/>
        <v>133</v>
      </c>
      <c r="N34" s="23">
        <f t="shared" si="6"/>
        <v>133</v>
      </c>
      <c r="O34" s="23">
        <f t="shared" si="1"/>
        <v>1779</v>
      </c>
    </row>
    <row r="35" spans="1:15" ht="12.75">
      <c r="A35" s="172"/>
      <c r="B35" s="38" t="s">
        <v>32</v>
      </c>
      <c r="C35" s="25">
        <v>29</v>
      </c>
      <c r="D35" s="25">
        <v>41</v>
      </c>
      <c r="E35" s="25">
        <v>34</v>
      </c>
      <c r="F35" s="25">
        <v>34</v>
      </c>
      <c r="G35" s="25">
        <v>37</v>
      </c>
      <c r="H35" s="25">
        <v>50</v>
      </c>
      <c r="I35" s="25">
        <v>67</v>
      </c>
      <c r="J35" s="25">
        <v>58</v>
      </c>
      <c r="K35" s="25">
        <v>57</v>
      </c>
      <c r="L35" s="25">
        <v>47</v>
      </c>
      <c r="M35" s="25">
        <v>51</v>
      </c>
      <c r="N35" s="25">
        <v>52</v>
      </c>
      <c r="O35" s="26">
        <f t="shared" si="1"/>
        <v>557</v>
      </c>
    </row>
    <row r="36" spans="1:15" ht="12.75">
      <c r="A36" s="172"/>
      <c r="B36" s="39" t="s">
        <v>36</v>
      </c>
      <c r="C36" s="27">
        <v>69</v>
      </c>
      <c r="D36" s="27">
        <v>18</v>
      </c>
      <c r="E36" s="27">
        <v>30</v>
      </c>
      <c r="F36" s="27">
        <v>31</v>
      </c>
      <c r="G36" s="27">
        <v>30</v>
      </c>
      <c r="H36" s="27">
        <v>33</v>
      </c>
      <c r="I36" s="27">
        <v>40</v>
      </c>
      <c r="J36" s="27">
        <v>80</v>
      </c>
      <c r="K36" s="27">
        <v>102</v>
      </c>
      <c r="L36" s="27">
        <v>15</v>
      </c>
      <c r="M36" s="27">
        <v>38</v>
      </c>
      <c r="N36" s="27">
        <v>23</v>
      </c>
      <c r="O36" s="28">
        <f t="shared" si="1"/>
        <v>509</v>
      </c>
    </row>
    <row r="37" spans="1:15" ht="12.75">
      <c r="A37" s="172"/>
      <c r="B37" s="39" t="s">
        <v>34</v>
      </c>
      <c r="C37" s="27">
        <v>38</v>
      </c>
      <c r="D37" s="27">
        <v>19</v>
      </c>
      <c r="E37" s="27">
        <v>46</v>
      </c>
      <c r="F37" s="27">
        <v>30</v>
      </c>
      <c r="G37" s="27">
        <v>32</v>
      </c>
      <c r="H37" s="27">
        <v>28</v>
      </c>
      <c r="I37" s="27">
        <v>35</v>
      </c>
      <c r="J37" s="27">
        <v>68</v>
      </c>
      <c r="K37" s="27">
        <v>85</v>
      </c>
      <c r="L37" s="27">
        <v>39</v>
      </c>
      <c r="M37" s="27">
        <v>26</v>
      </c>
      <c r="N37" s="27">
        <v>33</v>
      </c>
      <c r="O37" s="28">
        <f aca="true" t="shared" si="7" ref="O37:O68">SUM(C37:N37)</f>
        <v>479</v>
      </c>
    </row>
    <row r="38" spans="1:15" ht="12.75">
      <c r="A38" s="172"/>
      <c r="B38" s="39" t="s">
        <v>31</v>
      </c>
      <c r="C38" s="27">
        <v>5</v>
      </c>
      <c r="D38" s="27">
        <v>4</v>
      </c>
      <c r="E38" s="27">
        <v>19</v>
      </c>
      <c r="F38" s="27">
        <v>2</v>
      </c>
      <c r="G38" s="27">
        <v>7</v>
      </c>
      <c r="H38" s="27">
        <v>10</v>
      </c>
      <c r="I38" s="27">
        <v>17</v>
      </c>
      <c r="J38" s="27">
        <v>6</v>
      </c>
      <c r="K38" s="27">
        <v>7</v>
      </c>
      <c r="L38" s="27">
        <v>2</v>
      </c>
      <c r="M38" s="27">
        <v>5</v>
      </c>
      <c r="N38" s="27">
        <v>19</v>
      </c>
      <c r="O38" s="28">
        <f t="shared" si="7"/>
        <v>103</v>
      </c>
    </row>
    <row r="39" spans="1:15" ht="12.75">
      <c r="A39" s="172"/>
      <c r="B39" s="39" t="s">
        <v>30</v>
      </c>
      <c r="C39" s="27">
        <v>2</v>
      </c>
      <c r="D39" s="27">
        <v>4</v>
      </c>
      <c r="E39" s="27">
        <v>3</v>
      </c>
      <c r="F39" s="27">
        <v>2</v>
      </c>
      <c r="G39" s="27">
        <v>5</v>
      </c>
      <c r="H39" s="27">
        <v>4</v>
      </c>
      <c r="I39" s="27">
        <v>4</v>
      </c>
      <c r="J39" s="27">
        <v>7</v>
      </c>
      <c r="K39" s="27">
        <v>11</v>
      </c>
      <c r="L39" s="27">
        <v>9</v>
      </c>
      <c r="M39" s="27">
        <v>5</v>
      </c>
      <c r="N39" s="27">
        <v>1</v>
      </c>
      <c r="O39" s="28">
        <f t="shared" si="7"/>
        <v>57</v>
      </c>
    </row>
    <row r="40" spans="1:15" ht="12.75">
      <c r="A40" s="172"/>
      <c r="B40" s="39" t="s">
        <v>33</v>
      </c>
      <c r="C40" s="27">
        <v>1</v>
      </c>
      <c r="D40" s="27">
        <v>2</v>
      </c>
      <c r="E40" s="27">
        <v>5</v>
      </c>
      <c r="F40" s="27">
        <v>2</v>
      </c>
      <c r="G40" s="27">
        <v>3</v>
      </c>
      <c r="H40" s="27">
        <v>5</v>
      </c>
      <c r="I40" s="27">
        <v>8</v>
      </c>
      <c r="J40" s="27">
        <v>6</v>
      </c>
      <c r="K40" s="27">
        <v>6</v>
      </c>
      <c r="L40" s="27">
        <v>2</v>
      </c>
      <c r="M40" s="27">
        <v>6</v>
      </c>
      <c r="N40" s="27">
        <v>4</v>
      </c>
      <c r="O40" s="28">
        <f t="shared" si="7"/>
        <v>50</v>
      </c>
    </row>
    <row r="41" spans="1:15" ht="13.5" thickBot="1">
      <c r="A41" s="172"/>
      <c r="B41" s="39" t="s">
        <v>35</v>
      </c>
      <c r="C41" s="27">
        <v>0</v>
      </c>
      <c r="D41" s="27">
        <v>2</v>
      </c>
      <c r="E41" s="27">
        <v>1</v>
      </c>
      <c r="F41" s="27">
        <v>0</v>
      </c>
      <c r="G41" s="27">
        <v>2</v>
      </c>
      <c r="H41" s="27">
        <v>0</v>
      </c>
      <c r="I41" s="27">
        <v>4</v>
      </c>
      <c r="J41" s="27">
        <v>1</v>
      </c>
      <c r="K41" s="27">
        <v>7</v>
      </c>
      <c r="L41" s="27">
        <v>4</v>
      </c>
      <c r="M41" s="27">
        <v>2</v>
      </c>
      <c r="N41" s="27">
        <v>1</v>
      </c>
      <c r="O41" s="28">
        <f t="shared" si="7"/>
        <v>24</v>
      </c>
    </row>
    <row r="42" spans="1:15" ht="13.5" thickBot="1">
      <c r="A42" s="172"/>
      <c r="B42" s="24" t="s">
        <v>37</v>
      </c>
      <c r="C42" s="23">
        <f>SUM(C43:C54)</f>
        <v>2611</v>
      </c>
      <c r="D42" s="23">
        <f aca="true" t="shared" si="8" ref="D42:I42">SUM(D43:D54)</f>
        <v>1958</v>
      </c>
      <c r="E42" s="23">
        <f t="shared" si="8"/>
        <v>2187</v>
      </c>
      <c r="F42" s="23">
        <f t="shared" si="8"/>
        <v>2693</v>
      </c>
      <c r="G42" s="23">
        <f t="shared" si="8"/>
        <v>2576</v>
      </c>
      <c r="H42" s="23">
        <f t="shared" si="8"/>
        <v>2775</v>
      </c>
      <c r="I42" s="23">
        <f t="shared" si="8"/>
        <v>2952</v>
      </c>
      <c r="J42" s="23">
        <f>SUM(J43:J54)</f>
        <v>4068</v>
      </c>
      <c r="K42" s="23">
        <f>SUM(K43:K54)</f>
        <v>4060</v>
      </c>
      <c r="L42" s="23">
        <f>SUM(L43:L54)</f>
        <v>2867</v>
      </c>
      <c r="M42" s="23">
        <f>SUM(M43:M54)</f>
        <v>2603</v>
      </c>
      <c r="N42" s="23">
        <f>SUM(N43:N54)</f>
        <v>3349</v>
      </c>
      <c r="O42" s="23">
        <f t="shared" si="7"/>
        <v>34699</v>
      </c>
    </row>
    <row r="43" spans="1:15" ht="12.75">
      <c r="A43" s="172"/>
      <c r="B43" s="41" t="s">
        <v>40</v>
      </c>
      <c r="C43" s="25">
        <v>2352</v>
      </c>
      <c r="D43" s="25">
        <v>1636</v>
      </c>
      <c r="E43" s="25">
        <v>1939</v>
      </c>
      <c r="F43" s="25">
        <v>2466</v>
      </c>
      <c r="G43" s="25">
        <v>2331</v>
      </c>
      <c r="H43" s="25">
        <v>2476</v>
      </c>
      <c r="I43" s="25">
        <v>2594</v>
      </c>
      <c r="J43" s="25">
        <v>3604</v>
      </c>
      <c r="K43" s="25">
        <v>3662</v>
      </c>
      <c r="L43" s="25">
        <v>2541</v>
      </c>
      <c r="M43" s="25">
        <v>2254</v>
      </c>
      <c r="N43" s="25">
        <v>2956</v>
      </c>
      <c r="O43" s="26">
        <f t="shared" si="7"/>
        <v>30811</v>
      </c>
    </row>
    <row r="44" spans="1:15" ht="12.75">
      <c r="A44" s="172"/>
      <c r="B44" s="42" t="s">
        <v>41</v>
      </c>
      <c r="C44" s="27">
        <v>86</v>
      </c>
      <c r="D44" s="27">
        <v>73</v>
      </c>
      <c r="E44" s="27">
        <v>90</v>
      </c>
      <c r="F44" s="27">
        <v>97</v>
      </c>
      <c r="G44" s="27">
        <v>118</v>
      </c>
      <c r="H44" s="27">
        <v>129</v>
      </c>
      <c r="I44" s="27">
        <v>160</v>
      </c>
      <c r="J44" s="27">
        <v>211</v>
      </c>
      <c r="K44" s="27">
        <v>198</v>
      </c>
      <c r="L44" s="27">
        <v>158</v>
      </c>
      <c r="M44" s="27">
        <v>188</v>
      </c>
      <c r="N44" s="27">
        <v>202</v>
      </c>
      <c r="O44" s="28">
        <f t="shared" si="7"/>
        <v>1710</v>
      </c>
    </row>
    <row r="45" spans="1:15" ht="12.75">
      <c r="A45" s="172"/>
      <c r="B45" s="42" t="s">
        <v>42</v>
      </c>
      <c r="C45" s="27">
        <v>104</v>
      </c>
      <c r="D45" s="27">
        <v>64</v>
      </c>
      <c r="E45" s="27">
        <v>85</v>
      </c>
      <c r="F45" s="27">
        <v>71</v>
      </c>
      <c r="G45" s="27">
        <v>70</v>
      </c>
      <c r="H45" s="27">
        <v>91</v>
      </c>
      <c r="I45" s="27">
        <v>109</v>
      </c>
      <c r="J45" s="27">
        <v>118</v>
      </c>
      <c r="K45" s="27">
        <v>122</v>
      </c>
      <c r="L45" s="27">
        <v>87</v>
      </c>
      <c r="M45" s="27">
        <v>86</v>
      </c>
      <c r="N45" s="27">
        <v>81</v>
      </c>
      <c r="O45" s="28">
        <f t="shared" si="7"/>
        <v>1088</v>
      </c>
    </row>
    <row r="46" spans="1:15" ht="12.75">
      <c r="A46" s="172"/>
      <c r="B46" s="42" t="s">
        <v>47</v>
      </c>
      <c r="C46" s="27">
        <v>10</v>
      </c>
      <c r="D46" s="27">
        <v>156</v>
      </c>
      <c r="E46" s="27">
        <v>13</v>
      </c>
      <c r="F46" s="27">
        <v>4</v>
      </c>
      <c r="G46" s="27">
        <v>18</v>
      </c>
      <c r="H46" s="27">
        <v>19</v>
      </c>
      <c r="I46" s="27">
        <v>32</v>
      </c>
      <c r="J46" s="27">
        <v>40</v>
      </c>
      <c r="K46" s="27">
        <v>14</v>
      </c>
      <c r="L46" s="27">
        <v>16</v>
      </c>
      <c r="M46" s="27">
        <v>23</v>
      </c>
      <c r="N46" s="27">
        <v>27</v>
      </c>
      <c r="O46" s="28">
        <f t="shared" si="7"/>
        <v>372</v>
      </c>
    </row>
    <row r="47" spans="1:15" ht="12.75">
      <c r="A47" s="172"/>
      <c r="B47" s="42" t="s">
        <v>48</v>
      </c>
      <c r="C47" s="27">
        <v>14</v>
      </c>
      <c r="D47" s="27">
        <v>4</v>
      </c>
      <c r="E47" s="27">
        <v>13</v>
      </c>
      <c r="F47" s="27">
        <v>17</v>
      </c>
      <c r="G47" s="27">
        <v>13</v>
      </c>
      <c r="H47" s="27">
        <v>16</v>
      </c>
      <c r="I47" s="27">
        <v>8</v>
      </c>
      <c r="J47" s="27">
        <v>26</v>
      </c>
      <c r="K47" s="27">
        <v>22</v>
      </c>
      <c r="L47" s="27">
        <v>14</v>
      </c>
      <c r="M47" s="27">
        <v>16</v>
      </c>
      <c r="N47" s="27">
        <v>37</v>
      </c>
      <c r="O47" s="28">
        <f t="shared" si="7"/>
        <v>200</v>
      </c>
    </row>
    <row r="48" spans="1:15" ht="12.75">
      <c r="A48" s="172"/>
      <c r="B48" s="42" t="s">
        <v>43</v>
      </c>
      <c r="C48" s="27">
        <v>5</v>
      </c>
      <c r="D48" s="27">
        <v>4</v>
      </c>
      <c r="E48" s="27">
        <v>8</v>
      </c>
      <c r="F48" s="27">
        <v>11</v>
      </c>
      <c r="G48" s="27">
        <v>10</v>
      </c>
      <c r="H48" s="27">
        <v>13</v>
      </c>
      <c r="I48" s="27">
        <v>11</v>
      </c>
      <c r="J48" s="27">
        <v>12</v>
      </c>
      <c r="K48" s="27">
        <v>13</v>
      </c>
      <c r="L48" s="27">
        <v>9</v>
      </c>
      <c r="M48" s="27">
        <v>10</v>
      </c>
      <c r="N48" s="27">
        <v>8</v>
      </c>
      <c r="O48" s="28">
        <f t="shared" si="7"/>
        <v>114</v>
      </c>
    </row>
    <row r="49" spans="1:15" ht="12.75">
      <c r="A49" s="172"/>
      <c r="B49" s="42" t="s">
        <v>49</v>
      </c>
      <c r="C49" s="27">
        <v>14</v>
      </c>
      <c r="D49" s="27">
        <v>0</v>
      </c>
      <c r="E49" s="27">
        <v>1</v>
      </c>
      <c r="F49" s="27">
        <v>9</v>
      </c>
      <c r="G49" s="27">
        <v>0</v>
      </c>
      <c r="H49" s="27">
        <v>11</v>
      </c>
      <c r="I49" s="27">
        <v>23</v>
      </c>
      <c r="J49" s="27">
        <v>19</v>
      </c>
      <c r="K49" s="27">
        <v>11</v>
      </c>
      <c r="L49" s="27">
        <v>14</v>
      </c>
      <c r="M49" s="27">
        <v>1</v>
      </c>
      <c r="N49" s="27">
        <v>6</v>
      </c>
      <c r="O49" s="28">
        <f t="shared" si="7"/>
        <v>109</v>
      </c>
    </row>
    <row r="50" spans="1:15" ht="12.75">
      <c r="A50" s="172"/>
      <c r="B50" s="42" t="s">
        <v>44</v>
      </c>
      <c r="C50" s="27">
        <v>2</v>
      </c>
      <c r="D50" s="27">
        <v>10</v>
      </c>
      <c r="E50" s="27">
        <v>8</v>
      </c>
      <c r="F50" s="27">
        <v>4</v>
      </c>
      <c r="G50" s="27">
        <v>4</v>
      </c>
      <c r="H50" s="27">
        <v>7</v>
      </c>
      <c r="I50" s="27">
        <v>9</v>
      </c>
      <c r="J50" s="27">
        <v>17</v>
      </c>
      <c r="K50" s="27">
        <v>5</v>
      </c>
      <c r="L50" s="27">
        <v>8</v>
      </c>
      <c r="M50" s="27">
        <v>9</v>
      </c>
      <c r="N50" s="27">
        <v>7</v>
      </c>
      <c r="O50" s="28">
        <f t="shared" si="7"/>
        <v>90</v>
      </c>
    </row>
    <row r="51" spans="1:15" ht="12.75">
      <c r="A51" s="172"/>
      <c r="B51" s="42" t="s">
        <v>39</v>
      </c>
      <c r="C51" s="27">
        <v>13</v>
      </c>
      <c r="D51" s="27">
        <v>5</v>
      </c>
      <c r="E51" s="27">
        <v>12</v>
      </c>
      <c r="F51" s="27">
        <v>5</v>
      </c>
      <c r="G51" s="27">
        <v>3</v>
      </c>
      <c r="H51" s="27">
        <v>6</v>
      </c>
      <c r="I51" s="27">
        <v>2</v>
      </c>
      <c r="J51" s="27">
        <v>7</v>
      </c>
      <c r="K51" s="27">
        <v>7</v>
      </c>
      <c r="L51" s="27">
        <v>9</v>
      </c>
      <c r="M51" s="27">
        <v>9</v>
      </c>
      <c r="N51" s="27">
        <v>5</v>
      </c>
      <c r="O51" s="28">
        <f t="shared" si="7"/>
        <v>83</v>
      </c>
    </row>
    <row r="52" spans="1:15" ht="12.75">
      <c r="A52" s="172"/>
      <c r="B52" s="42" t="s">
        <v>45</v>
      </c>
      <c r="C52" s="27">
        <v>7</v>
      </c>
      <c r="D52" s="27">
        <v>3</v>
      </c>
      <c r="E52" s="27">
        <v>4</v>
      </c>
      <c r="F52" s="27">
        <v>2</v>
      </c>
      <c r="G52" s="27">
        <v>6</v>
      </c>
      <c r="H52" s="27">
        <v>6</v>
      </c>
      <c r="I52" s="27">
        <v>1</v>
      </c>
      <c r="J52" s="27">
        <v>9</v>
      </c>
      <c r="K52" s="27">
        <v>4</v>
      </c>
      <c r="L52" s="27">
        <v>5</v>
      </c>
      <c r="M52" s="27">
        <v>2</v>
      </c>
      <c r="N52" s="27">
        <v>12</v>
      </c>
      <c r="O52" s="28">
        <f t="shared" si="7"/>
        <v>61</v>
      </c>
    </row>
    <row r="53" spans="1:15" ht="12.75">
      <c r="A53" s="172"/>
      <c r="B53" s="42" t="s">
        <v>38</v>
      </c>
      <c r="C53" s="27">
        <v>1</v>
      </c>
      <c r="D53" s="27">
        <v>0</v>
      </c>
      <c r="E53" s="27">
        <v>12</v>
      </c>
      <c r="F53" s="27">
        <v>7</v>
      </c>
      <c r="G53" s="27">
        <v>3</v>
      </c>
      <c r="H53" s="27">
        <v>0</v>
      </c>
      <c r="I53" s="27">
        <v>2</v>
      </c>
      <c r="J53" s="27">
        <v>2</v>
      </c>
      <c r="K53" s="27">
        <v>0</v>
      </c>
      <c r="L53" s="27">
        <v>5</v>
      </c>
      <c r="M53" s="27">
        <v>1</v>
      </c>
      <c r="N53" s="27">
        <v>3</v>
      </c>
      <c r="O53" s="28">
        <f t="shared" si="7"/>
        <v>36</v>
      </c>
    </row>
    <row r="54" spans="1:15" ht="13.5" thickBot="1">
      <c r="A54" s="172"/>
      <c r="B54" s="43" t="s">
        <v>46</v>
      </c>
      <c r="C54" s="20">
        <v>3</v>
      </c>
      <c r="D54" s="20">
        <v>3</v>
      </c>
      <c r="E54" s="20">
        <v>2</v>
      </c>
      <c r="F54" s="20">
        <v>0</v>
      </c>
      <c r="G54" s="20">
        <v>0</v>
      </c>
      <c r="H54" s="20">
        <v>1</v>
      </c>
      <c r="I54" s="20">
        <v>1</v>
      </c>
      <c r="J54" s="20">
        <v>3</v>
      </c>
      <c r="K54" s="20">
        <v>2</v>
      </c>
      <c r="L54" s="20">
        <v>1</v>
      </c>
      <c r="M54" s="20">
        <v>4</v>
      </c>
      <c r="N54" s="20">
        <v>5</v>
      </c>
      <c r="O54" s="29">
        <f t="shared" si="7"/>
        <v>25</v>
      </c>
    </row>
    <row r="55" spans="1:15" ht="13.5" thickBot="1">
      <c r="A55" s="172"/>
      <c r="B55" s="24" t="s">
        <v>50</v>
      </c>
      <c r="C55" s="23">
        <f aca="true" t="shared" si="9" ref="C55:N55">SUM(C56:C76)</f>
        <v>1198</v>
      </c>
      <c r="D55" s="23">
        <f t="shared" si="9"/>
        <v>739</v>
      </c>
      <c r="E55" s="23">
        <f t="shared" si="9"/>
        <v>957</v>
      </c>
      <c r="F55" s="23">
        <f t="shared" si="9"/>
        <v>908</v>
      </c>
      <c r="G55" s="23">
        <f t="shared" si="9"/>
        <v>910</v>
      </c>
      <c r="H55" s="23">
        <f t="shared" si="9"/>
        <v>1946</v>
      </c>
      <c r="I55" s="23">
        <f t="shared" si="9"/>
        <v>1349</v>
      </c>
      <c r="J55" s="23">
        <f t="shared" si="9"/>
        <v>2020</v>
      </c>
      <c r="K55" s="23">
        <f t="shared" si="9"/>
        <v>2148</v>
      </c>
      <c r="L55" s="23">
        <f t="shared" si="9"/>
        <v>1158</v>
      </c>
      <c r="M55" s="23">
        <f t="shared" si="9"/>
        <v>870</v>
      </c>
      <c r="N55" s="23">
        <f t="shared" si="9"/>
        <v>1995</v>
      </c>
      <c r="O55" s="23">
        <f t="shared" si="7"/>
        <v>16198</v>
      </c>
    </row>
    <row r="56" spans="1:15" ht="12.75">
      <c r="A56" s="172"/>
      <c r="B56" s="41" t="s">
        <v>61</v>
      </c>
      <c r="C56" s="25">
        <v>257</v>
      </c>
      <c r="D56" s="25">
        <v>118</v>
      </c>
      <c r="E56" s="25">
        <v>152</v>
      </c>
      <c r="F56" s="25">
        <v>153</v>
      </c>
      <c r="G56" s="25">
        <v>151</v>
      </c>
      <c r="H56" s="25">
        <v>1030</v>
      </c>
      <c r="I56" s="25">
        <v>215</v>
      </c>
      <c r="J56" s="25">
        <v>322</v>
      </c>
      <c r="K56" s="25">
        <v>322</v>
      </c>
      <c r="L56" s="25">
        <v>136</v>
      </c>
      <c r="M56" s="25">
        <v>99</v>
      </c>
      <c r="N56" s="25">
        <v>995</v>
      </c>
      <c r="O56" s="26">
        <f t="shared" si="7"/>
        <v>3950</v>
      </c>
    </row>
    <row r="57" spans="1:15" ht="12.75">
      <c r="A57" s="172"/>
      <c r="B57" s="42" t="s">
        <v>68</v>
      </c>
      <c r="C57" s="27">
        <v>296</v>
      </c>
      <c r="D57" s="27">
        <v>129</v>
      </c>
      <c r="E57" s="27">
        <v>176</v>
      </c>
      <c r="F57" s="27">
        <v>180</v>
      </c>
      <c r="G57" s="27">
        <v>182</v>
      </c>
      <c r="H57" s="27">
        <v>227</v>
      </c>
      <c r="I57" s="27">
        <v>235</v>
      </c>
      <c r="J57" s="27">
        <v>301</v>
      </c>
      <c r="K57" s="27">
        <v>390</v>
      </c>
      <c r="L57" s="27">
        <v>162</v>
      </c>
      <c r="M57" s="27">
        <v>175</v>
      </c>
      <c r="N57" s="27">
        <v>189</v>
      </c>
      <c r="O57" s="28">
        <f t="shared" si="7"/>
        <v>2642</v>
      </c>
    </row>
    <row r="58" spans="1:15" ht="12.75">
      <c r="A58" s="172"/>
      <c r="B58" s="42" t="s">
        <v>64</v>
      </c>
      <c r="C58" s="27">
        <v>89</v>
      </c>
      <c r="D58" s="27">
        <v>83</v>
      </c>
      <c r="E58" s="27">
        <v>104</v>
      </c>
      <c r="F58" s="27">
        <v>93</v>
      </c>
      <c r="G58" s="27">
        <v>101</v>
      </c>
      <c r="H58" s="27">
        <v>109</v>
      </c>
      <c r="I58" s="27">
        <v>203</v>
      </c>
      <c r="J58" s="27">
        <v>372</v>
      </c>
      <c r="K58" s="27">
        <v>352</v>
      </c>
      <c r="L58" s="27">
        <v>259</v>
      </c>
      <c r="M58" s="27">
        <v>100</v>
      </c>
      <c r="N58" s="27">
        <v>160</v>
      </c>
      <c r="O58" s="28">
        <f t="shared" si="7"/>
        <v>2025</v>
      </c>
    </row>
    <row r="59" spans="1:15" ht="12.75">
      <c r="A59" s="172"/>
      <c r="B59" s="39" t="s">
        <v>50</v>
      </c>
      <c r="C59" s="27">
        <v>129</v>
      </c>
      <c r="D59" s="27">
        <v>128</v>
      </c>
      <c r="E59" s="27">
        <v>136</v>
      </c>
      <c r="F59" s="27">
        <v>186</v>
      </c>
      <c r="G59" s="27">
        <v>129</v>
      </c>
      <c r="H59" s="27">
        <v>146</v>
      </c>
      <c r="I59" s="27">
        <v>249</v>
      </c>
      <c r="J59" s="27">
        <v>206</v>
      </c>
      <c r="K59" s="27">
        <v>146</v>
      </c>
      <c r="L59" s="27">
        <v>142</v>
      </c>
      <c r="M59" s="27">
        <v>121</v>
      </c>
      <c r="N59" s="27">
        <v>211</v>
      </c>
      <c r="O59" s="28">
        <f t="shared" si="7"/>
        <v>1929</v>
      </c>
    </row>
    <row r="60" spans="1:15" ht="12.75">
      <c r="A60" s="172"/>
      <c r="B60" s="42" t="s">
        <v>69</v>
      </c>
      <c r="C60" s="27">
        <v>87</v>
      </c>
      <c r="D60" s="27">
        <v>56</v>
      </c>
      <c r="E60" s="27">
        <v>92</v>
      </c>
      <c r="F60" s="27">
        <v>68</v>
      </c>
      <c r="G60" s="27">
        <v>110</v>
      </c>
      <c r="H60" s="27">
        <v>94</v>
      </c>
      <c r="I60" s="27">
        <v>105</v>
      </c>
      <c r="J60" s="27">
        <v>242</v>
      </c>
      <c r="K60" s="27">
        <v>232</v>
      </c>
      <c r="L60" s="27">
        <v>98</v>
      </c>
      <c r="M60" s="27">
        <v>108</v>
      </c>
      <c r="N60" s="27">
        <v>93</v>
      </c>
      <c r="O60" s="28">
        <f t="shared" si="7"/>
        <v>1385</v>
      </c>
    </row>
    <row r="61" spans="1:15" ht="12.75">
      <c r="A61" s="172"/>
      <c r="B61" s="42" t="s">
        <v>70</v>
      </c>
      <c r="C61" s="27">
        <v>107</v>
      </c>
      <c r="D61" s="27">
        <v>48</v>
      </c>
      <c r="E61" s="27">
        <v>54</v>
      </c>
      <c r="F61" s="27">
        <v>57</v>
      </c>
      <c r="G61" s="27">
        <v>55</v>
      </c>
      <c r="H61" s="27">
        <v>131</v>
      </c>
      <c r="I61" s="27">
        <v>69</v>
      </c>
      <c r="J61" s="27">
        <v>121</v>
      </c>
      <c r="K61" s="27">
        <v>239</v>
      </c>
      <c r="L61" s="27">
        <v>94</v>
      </c>
      <c r="M61" s="27">
        <v>69</v>
      </c>
      <c r="N61" s="27">
        <v>104</v>
      </c>
      <c r="O61" s="28">
        <f t="shared" si="7"/>
        <v>1148</v>
      </c>
    </row>
    <row r="62" spans="1:15" ht="12.75">
      <c r="A62" s="172"/>
      <c r="B62" s="42" t="s">
        <v>71</v>
      </c>
      <c r="C62" s="27">
        <v>36</v>
      </c>
      <c r="D62" s="27">
        <v>48</v>
      </c>
      <c r="E62" s="27">
        <v>36</v>
      </c>
      <c r="F62" s="27">
        <v>28</v>
      </c>
      <c r="G62" s="27">
        <v>32</v>
      </c>
      <c r="H62" s="27">
        <v>43</v>
      </c>
      <c r="I62" s="27">
        <v>62</v>
      </c>
      <c r="J62" s="27">
        <v>81</v>
      </c>
      <c r="K62" s="27">
        <v>73</v>
      </c>
      <c r="L62" s="27">
        <v>50</v>
      </c>
      <c r="M62" s="27">
        <v>43</v>
      </c>
      <c r="N62" s="27">
        <v>44</v>
      </c>
      <c r="O62" s="28">
        <f t="shared" si="7"/>
        <v>576</v>
      </c>
    </row>
    <row r="63" spans="1:15" ht="12.75">
      <c r="A63" s="172"/>
      <c r="B63" s="42" t="s">
        <v>58</v>
      </c>
      <c r="C63" s="27">
        <v>29</v>
      </c>
      <c r="D63" s="27">
        <v>17</v>
      </c>
      <c r="E63" s="27">
        <v>47</v>
      </c>
      <c r="F63" s="27">
        <v>20</v>
      </c>
      <c r="G63" s="27">
        <v>18</v>
      </c>
      <c r="H63" s="27">
        <v>32</v>
      </c>
      <c r="I63" s="27">
        <v>44</v>
      </c>
      <c r="J63" s="27">
        <v>88</v>
      </c>
      <c r="K63" s="27">
        <v>98</v>
      </c>
      <c r="L63" s="27">
        <v>48</v>
      </c>
      <c r="M63" s="27">
        <v>30</v>
      </c>
      <c r="N63" s="27">
        <v>47</v>
      </c>
      <c r="O63" s="28">
        <f t="shared" si="7"/>
        <v>518</v>
      </c>
    </row>
    <row r="64" spans="1:15" ht="12.75">
      <c r="A64" s="172"/>
      <c r="B64" s="42" t="s">
        <v>62</v>
      </c>
      <c r="C64" s="27">
        <v>35</v>
      </c>
      <c r="D64" s="27">
        <v>23</v>
      </c>
      <c r="E64" s="27">
        <v>39</v>
      </c>
      <c r="F64" s="27">
        <v>34</v>
      </c>
      <c r="G64" s="27">
        <v>35</v>
      </c>
      <c r="H64" s="27">
        <v>38</v>
      </c>
      <c r="I64" s="27">
        <v>48</v>
      </c>
      <c r="J64" s="27">
        <v>53</v>
      </c>
      <c r="K64" s="27">
        <v>65</v>
      </c>
      <c r="L64" s="27">
        <v>33</v>
      </c>
      <c r="M64" s="27">
        <v>19</v>
      </c>
      <c r="N64" s="27">
        <v>36</v>
      </c>
      <c r="O64" s="28">
        <f t="shared" si="7"/>
        <v>458</v>
      </c>
    </row>
    <row r="65" spans="1:15" ht="12.75">
      <c r="A65" s="172"/>
      <c r="B65" s="42" t="s">
        <v>57</v>
      </c>
      <c r="C65" s="27">
        <v>37</v>
      </c>
      <c r="D65" s="27">
        <v>20</v>
      </c>
      <c r="E65" s="27">
        <v>24</v>
      </c>
      <c r="F65" s="27">
        <v>27</v>
      </c>
      <c r="G65" s="27">
        <v>19</v>
      </c>
      <c r="H65" s="27">
        <v>23</v>
      </c>
      <c r="I65" s="27">
        <v>29</v>
      </c>
      <c r="J65" s="27">
        <v>72</v>
      </c>
      <c r="K65" s="27">
        <v>75</v>
      </c>
      <c r="L65" s="27">
        <v>40</v>
      </c>
      <c r="M65" s="27">
        <v>22</v>
      </c>
      <c r="N65" s="27">
        <v>32</v>
      </c>
      <c r="O65" s="28">
        <f t="shared" si="7"/>
        <v>420</v>
      </c>
    </row>
    <row r="66" spans="1:15" ht="12.75">
      <c r="A66" s="172"/>
      <c r="B66" s="42" t="s">
        <v>60</v>
      </c>
      <c r="C66" s="27">
        <v>37</v>
      </c>
      <c r="D66" s="27">
        <v>24</v>
      </c>
      <c r="E66" s="27">
        <v>24</v>
      </c>
      <c r="F66" s="27">
        <v>16</v>
      </c>
      <c r="G66" s="27">
        <v>12</v>
      </c>
      <c r="H66" s="27">
        <v>23</v>
      </c>
      <c r="I66" s="27">
        <v>21</v>
      </c>
      <c r="J66" s="27">
        <v>28</v>
      </c>
      <c r="K66" s="27">
        <v>46</v>
      </c>
      <c r="L66" s="27">
        <v>55</v>
      </c>
      <c r="M66" s="27">
        <v>34</v>
      </c>
      <c r="N66" s="27">
        <v>23</v>
      </c>
      <c r="O66" s="28">
        <f t="shared" si="7"/>
        <v>343</v>
      </c>
    </row>
    <row r="67" spans="1:15" ht="12.75">
      <c r="A67" s="172"/>
      <c r="B67" s="42" t="s">
        <v>65</v>
      </c>
      <c r="C67" s="27">
        <v>13</v>
      </c>
      <c r="D67" s="27">
        <v>6</v>
      </c>
      <c r="E67" s="27">
        <v>25</v>
      </c>
      <c r="F67" s="27">
        <v>8</v>
      </c>
      <c r="G67" s="27">
        <v>13</v>
      </c>
      <c r="H67" s="27">
        <v>17</v>
      </c>
      <c r="I67" s="27">
        <v>12</v>
      </c>
      <c r="J67" s="27">
        <v>34</v>
      </c>
      <c r="K67" s="27">
        <v>37</v>
      </c>
      <c r="L67" s="27">
        <v>10</v>
      </c>
      <c r="M67" s="27">
        <v>15</v>
      </c>
      <c r="N67" s="27">
        <v>12</v>
      </c>
      <c r="O67" s="28">
        <f t="shared" si="7"/>
        <v>202</v>
      </c>
    </row>
    <row r="68" spans="1:15" ht="12.75">
      <c r="A68" s="172"/>
      <c r="B68" s="42" t="s">
        <v>66</v>
      </c>
      <c r="C68" s="27">
        <v>4</v>
      </c>
      <c r="D68" s="27">
        <v>11</v>
      </c>
      <c r="E68" s="27">
        <v>6</v>
      </c>
      <c r="F68" s="27">
        <v>6</v>
      </c>
      <c r="G68" s="27">
        <v>14</v>
      </c>
      <c r="H68" s="27">
        <v>12</v>
      </c>
      <c r="I68" s="27">
        <v>15</v>
      </c>
      <c r="J68" s="27">
        <v>36</v>
      </c>
      <c r="K68" s="27">
        <v>26</v>
      </c>
      <c r="L68" s="27">
        <v>6</v>
      </c>
      <c r="M68" s="27">
        <v>10</v>
      </c>
      <c r="N68" s="27">
        <v>18</v>
      </c>
      <c r="O68" s="28">
        <f t="shared" si="7"/>
        <v>164</v>
      </c>
    </row>
    <row r="69" spans="1:15" ht="12.75">
      <c r="A69" s="172"/>
      <c r="B69" s="42" t="s">
        <v>53</v>
      </c>
      <c r="C69" s="27">
        <v>16</v>
      </c>
      <c r="D69" s="27">
        <v>4</v>
      </c>
      <c r="E69" s="27">
        <v>8</v>
      </c>
      <c r="F69" s="27">
        <v>8</v>
      </c>
      <c r="G69" s="27">
        <v>21</v>
      </c>
      <c r="H69" s="27">
        <v>3</v>
      </c>
      <c r="I69" s="27">
        <v>11</v>
      </c>
      <c r="J69" s="27">
        <v>18</v>
      </c>
      <c r="K69" s="27">
        <v>28</v>
      </c>
      <c r="L69" s="27">
        <v>7</v>
      </c>
      <c r="M69" s="27">
        <v>5</v>
      </c>
      <c r="N69" s="27">
        <v>10</v>
      </c>
      <c r="O69" s="28">
        <f aca="true" t="shared" si="10" ref="O69:O100">SUM(C69:N69)</f>
        <v>139</v>
      </c>
    </row>
    <row r="70" spans="1:15" ht="12.75">
      <c r="A70" s="172"/>
      <c r="B70" s="42" t="s">
        <v>67</v>
      </c>
      <c r="C70" s="27">
        <v>16</v>
      </c>
      <c r="D70" s="27">
        <v>11</v>
      </c>
      <c r="E70" s="27">
        <v>7</v>
      </c>
      <c r="F70" s="27">
        <v>7</v>
      </c>
      <c r="G70" s="27">
        <v>4</v>
      </c>
      <c r="H70" s="27">
        <v>5</v>
      </c>
      <c r="I70" s="27">
        <v>12</v>
      </c>
      <c r="J70" s="27">
        <v>21</v>
      </c>
      <c r="K70" s="27">
        <v>6</v>
      </c>
      <c r="L70" s="27">
        <v>5</v>
      </c>
      <c r="M70" s="27">
        <v>7</v>
      </c>
      <c r="N70" s="27">
        <v>4</v>
      </c>
      <c r="O70" s="28">
        <f t="shared" si="10"/>
        <v>105</v>
      </c>
    </row>
    <row r="71" spans="1:15" ht="12.75">
      <c r="A71" s="172"/>
      <c r="B71" s="42" t="s">
        <v>56</v>
      </c>
      <c r="C71" s="27">
        <v>4</v>
      </c>
      <c r="D71" s="27">
        <v>4</v>
      </c>
      <c r="E71" s="27">
        <v>12</v>
      </c>
      <c r="F71" s="27">
        <v>11</v>
      </c>
      <c r="G71" s="27">
        <v>10</v>
      </c>
      <c r="H71" s="27">
        <v>10</v>
      </c>
      <c r="I71" s="27">
        <v>13</v>
      </c>
      <c r="J71" s="27">
        <v>12</v>
      </c>
      <c r="K71" s="27">
        <v>4</v>
      </c>
      <c r="L71" s="27">
        <v>3</v>
      </c>
      <c r="M71" s="27">
        <v>6</v>
      </c>
      <c r="N71" s="27">
        <v>9</v>
      </c>
      <c r="O71" s="28">
        <f t="shared" si="10"/>
        <v>98</v>
      </c>
    </row>
    <row r="72" spans="1:15" ht="12.75">
      <c r="A72" s="172"/>
      <c r="B72" s="42" t="s">
        <v>63</v>
      </c>
      <c r="C72" s="27">
        <v>6</v>
      </c>
      <c r="D72" s="27">
        <v>5</v>
      </c>
      <c r="E72" s="27">
        <v>13</v>
      </c>
      <c r="F72" s="27">
        <v>5</v>
      </c>
      <c r="G72" s="27">
        <v>3</v>
      </c>
      <c r="H72" s="27">
        <v>1</v>
      </c>
      <c r="I72" s="27">
        <v>4</v>
      </c>
      <c r="J72" s="27">
        <v>9</v>
      </c>
      <c r="K72" s="27">
        <v>5</v>
      </c>
      <c r="L72" s="27">
        <v>5</v>
      </c>
      <c r="M72" s="27">
        <v>5</v>
      </c>
      <c r="N72" s="27">
        <v>4</v>
      </c>
      <c r="O72" s="28">
        <f t="shared" si="10"/>
        <v>65</v>
      </c>
    </row>
    <row r="73" spans="1:15" ht="12.75">
      <c r="A73" s="172"/>
      <c r="B73" s="42" t="s">
        <v>54</v>
      </c>
      <c r="C73" s="27">
        <v>0</v>
      </c>
      <c r="D73" s="27">
        <v>0</v>
      </c>
      <c r="E73" s="27">
        <v>1</v>
      </c>
      <c r="F73" s="27">
        <v>0</v>
      </c>
      <c r="G73" s="27">
        <v>0</v>
      </c>
      <c r="H73" s="27">
        <v>2</v>
      </c>
      <c r="I73" s="27">
        <v>1</v>
      </c>
      <c r="J73" s="27">
        <v>1</v>
      </c>
      <c r="K73" s="27">
        <v>3</v>
      </c>
      <c r="L73" s="27">
        <v>4</v>
      </c>
      <c r="M73" s="27">
        <v>1</v>
      </c>
      <c r="N73" s="27">
        <v>4</v>
      </c>
      <c r="O73" s="28">
        <f t="shared" si="10"/>
        <v>17</v>
      </c>
    </row>
    <row r="74" spans="1:15" ht="12.75">
      <c r="A74" s="172"/>
      <c r="B74" s="42" t="s">
        <v>59</v>
      </c>
      <c r="C74" s="27">
        <v>0</v>
      </c>
      <c r="D74" s="27">
        <v>1</v>
      </c>
      <c r="E74" s="27">
        <v>1</v>
      </c>
      <c r="F74" s="27">
        <v>0</v>
      </c>
      <c r="G74" s="27">
        <v>1</v>
      </c>
      <c r="H74" s="27">
        <v>0</v>
      </c>
      <c r="I74" s="27">
        <v>1</v>
      </c>
      <c r="J74" s="27">
        <v>1</v>
      </c>
      <c r="K74" s="27">
        <v>1</v>
      </c>
      <c r="L74" s="27">
        <v>1</v>
      </c>
      <c r="M74" s="27">
        <v>1</v>
      </c>
      <c r="N74" s="27">
        <v>0</v>
      </c>
      <c r="O74" s="28">
        <f t="shared" si="10"/>
        <v>8</v>
      </c>
    </row>
    <row r="75" spans="1:15" ht="12.75">
      <c r="A75" s="172"/>
      <c r="B75" s="42" t="s">
        <v>51</v>
      </c>
      <c r="C75" s="27">
        <v>0</v>
      </c>
      <c r="D75" s="27">
        <v>0</v>
      </c>
      <c r="E75" s="27">
        <v>0</v>
      </c>
      <c r="F75" s="27">
        <v>1</v>
      </c>
      <c r="G75" s="27">
        <v>0</v>
      </c>
      <c r="H75" s="27">
        <v>0</v>
      </c>
      <c r="I75" s="27">
        <v>0</v>
      </c>
      <c r="J75" s="27">
        <v>2</v>
      </c>
      <c r="K75" s="27">
        <v>0</v>
      </c>
      <c r="L75" s="27">
        <v>0</v>
      </c>
      <c r="M75" s="27">
        <v>0</v>
      </c>
      <c r="N75" s="27">
        <v>0</v>
      </c>
      <c r="O75" s="28">
        <f t="shared" si="10"/>
        <v>3</v>
      </c>
    </row>
    <row r="76" spans="1:15" ht="13.5" thickBot="1">
      <c r="A76" s="172"/>
      <c r="B76" s="42" t="s">
        <v>55</v>
      </c>
      <c r="C76" s="27">
        <v>0</v>
      </c>
      <c r="D76" s="27">
        <v>3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8">
        <f t="shared" si="10"/>
        <v>3</v>
      </c>
    </row>
    <row r="77" spans="1:15" s="58" customFormat="1" ht="13.5" thickBot="1">
      <c r="A77" s="172"/>
      <c r="B77" s="54" t="s">
        <v>72</v>
      </c>
      <c r="C77" s="55">
        <f aca="true" t="shared" si="11" ref="C77:N77">C78+C91+C99+C103</f>
        <v>16514</v>
      </c>
      <c r="D77" s="55">
        <f t="shared" si="11"/>
        <v>10132</v>
      </c>
      <c r="E77" s="55">
        <f t="shared" si="11"/>
        <v>12802</v>
      </c>
      <c r="F77" s="55">
        <f t="shared" si="11"/>
        <v>14474</v>
      </c>
      <c r="G77" s="55">
        <f t="shared" si="11"/>
        <v>14737</v>
      </c>
      <c r="H77" s="55">
        <f t="shared" si="11"/>
        <v>19119</v>
      </c>
      <c r="I77" s="55">
        <f t="shared" si="11"/>
        <v>24835</v>
      </c>
      <c r="J77" s="55">
        <f t="shared" si="11"/>
        <v>34668</v>
      </c>
      <c r="K77" s="55">
        <f t="shared" si="11"/>
        <v>22401</v>
      </c>
      <c r="L77" s="55">
        <f t="shared" si="11"/>
        <v>16639</v>
      </c>
      <c r="M77" s="55">
        <f t="shared" si="11"/>
        <v>12744</v>
      </c>
      <c r="N77" s="55">
        <f t="shared" si="11"/>
        <v>14290</v>
      </c>
      <c r="O77" s="55">
        <f t="shared" si="10"/>
        <v>213355</v>
      </c>
    </row>
    <row r="78" spans="1:15" ht="13.5" thickBot="1">
      <c r="A78" s="172"/>
      <c r="B78" s="24" t="s">
        <v>73</v>
      </c>
      <c r="C78" s="23">
        <f aca="true" t="shared" si="12" ref="C78:N78">SUM(C79:C90)</f>
        <v>42</v>
      </c>
      <c r="D78" s="23">
        <f t="shared" si="12"/>
        <v>62</v>
      </c>
      <c r="E78" s="23">
        <f t="shared" si="12"/>
        <v>58</v>
      </c>
      <c r="F78" s="23">
        <f t="shared" si="12"/>
        <v>71</v>
      </c>
      <c r="G78" s="23">
        <f t="shared" si="12"/>
        <v>63</v>
      </c>
      <c r="H78" s="23">
        <f t="shared" si="12"/>
        <v>78</v>
      </c>
      <c r="I78" s="23">
        <f t="shared" si="12"/>
        <v>102</v>
      </c>
      <c r="J78" s="23">
        <f t="shared" si="12"/>
        <v>90</v>
      </c>
      <c r="K78" s="23">
        <f t="shared" si="12"/>
        <v>92</v>
      </c>
      <c r="L78" s="23">
        <f t="shared" si="12"/>
        <v>92</v>
      </c>
      <c r="M78" s="23">
        <f t="shared" si="12"/>
        <v>60</v>
      </c>
      <c r="N78" s="23">
        <f t="shared" si="12"/>
        <v>56</v>
      </c>
      <c r="O78" s="23">
        <f t="shared" si="10"/>
        <v>866</v>
      </c>
    </row>
    <row r="79" spans="1:15" ht="12.75">
      <c r="A79" s="172"/>
      <c r="B79" s="38" t="s">
        <v>78</v>
      </c>
      <c r="C79" s="25">
        <v>17</v>
      </c>
      <c r="D79" s="25">
        <v>26</v>
      </c>
      <c r="E79" s="25">
        <v>27</v>
      </c>
      <c r="F79" s="25">
        <v>40</v>
      </c>
      <c r="G79" s="25">
        <v>31</v>
      </c>
      <c r="H79" s="25">
        <v>39</v>
      </c>
      <c r="I79" s="25">
        <v>57</v>
      </c>
      <c r="J79" s="25">
        <v>40</v>
      </c>
      <c r="K79" s="25">
        <v>42</v>
      </c>
      <c r="L79" s="25">
        <v>45</v>
      </c>
      <c r="M79" s="25">
        <v>24</v>
      </c>
      <c r="N79" s="25">
        <v>24</v>
      </c>
      <c r="O79" s="26">
        <f t="shared" si="10"/>
        <v>412</v>
      </c>
    </row>
    <row r="80" spans="1:15" ht="12.75">
      <c r="A80" s="172"/>
      <c r="B80" s="39" t="s">
        <v>77</v>
      </c>
      <c r="C80" s="27">
        <v>7</v>
      </c>
      <c r="D80" s="27">
        <v>17</v>
      </c>
      <c r="E80" s="27">
        <v>13</v>
      </c>
      <c r="F80" s="27">
        <v>11</v>
      </c>
      <c r="G80" s="27">
        <v>7</v>
      </c>
      <c r="H80" s="27">
        <v>8</v>
      </c>
      <c r="I80" s="27">
        <v>10</v>
      </c>
      <c r="J80" s="27">
        <v>19</v>
      </c>
      <c r="K80" s="27">
        <v>21</v>
      </c>
      <c r="L80" s="27">
        <v>18</v>
      </c>
      <c r="M80" s="27">
        <v>11</v>
      </c>
      <c r="N80" s="27">
        <v>10</v>
      </c>
      <c r="O80" s="28">
        <f t="shared" si="10"/>
        <v>152</v>
      </c>
    </row>
    <row r="81" spans="1:15" ht="12.75">
      <c r="A81" s="172"/>
      <c r="B81" s="39" t="s">
        <v>83</v>
      </c>
      <c r="C81" s="27">
        <v>9</v>
      </c>
      <c r="D81" s="27">
        <v>7</v>
      </c>
      <c r="E81" s="27">
        <v>12</v>
      </c>
      <c r="F81" s="27">
        <v>13</v>
      </c>
      <c r="G81" s="27">
        <v>10</v>
      </c>
      <c r="H81" s="27">
        <v>15</v>
      </c>
      <c r="I81" s="27">
        <v>11</v>
      </c>
      <c r="J81" s="27">
        <v>14</v>
      </c>
      <c r="K81" s="27">
        <v>11</v>
      </c>
      <c r="L81" s="27">
        <v>14</v>
      </c>
      <c r="M81" s="27">
        <v>14</v>
      </c>
      <c r="N81" s="27">
        <v>10</v>
      </c>
      <c r="O81" s="28">
        <f t="shared" si="10"/>
        <v>140</v>
      </c>
    </row>
    <row r="82" spans="1:15" ht="12.75">
      <c r="A82" s="172"/>
      <c r="B82" s="39" t="s">
        <v>74</v>
      </c>
      <c r="C82" s="27">
        <v>3</v>
      </c>
      <c r="D82" s="27">
        <v>4</v>
      </c>
      <c r="E82" s="27">
        <v>2</v>
      </c>
      <c r="F82" s="27">
        <v>1</v>
      </c>
      <c r="G82" s="27">
        <v>4</v>
      </c>
      <c r="H82" s="27">
        <v>9</v>
      </c>
      <c r="I82" s="27">
        <v>8</v>
      </c>
      <c r="J82" s="27">
        <v>13</v>
      </c>
      <c r="K82" s="27">
        <v>1</v>
      </c>
      <c r="L82" s="27">
        <v>7</v>
      </c>
      <c r="M82" s="27">
        <v>7</v>
      </c>
      <c r="N82" s="27">
        <v>3</v>
      </c>
      <c r="O82" s="28">
        <f t="shared" si="10"/>
        <v>62</v>
      </c>
    </row>
    <row r="83" spans="1:15" ht="12.75">
      <c r="A83" s="172"/>
      <c r="B83" s="39" t="s">
        <v>80</v>
      </c>
      <c r="C83" s="27">
        <v>1</v>
      </c>
      <c r="D83" s="27">
        <v>1</v>
      </c>
      <c r="E83" s="27">
        <v>0</v>
      </c>
      <c r="F83" s="27">
        <v>3</v>
      </c>
      <c r="G83" s="27">
        <v>2</v>
      </c>
      <c r="H83" s="27">
        <v>1</v>
      </c>
      <c r="I83" s="27">
        <v>4</v>
      </c>
      <c r="J83" s="27">
        <v>2</v>
      </c>
      <c r="K83" s="27">
        <v>7</v>
      </c>
      <c r="L83" s="27">
        <v>1</v>
      </c>
      <c r="M83" s="27">
        <v>2</v>
      </c>
      <c r="N83" s="27">
        <v>4</v>
      </c>
      <c r="O83" s="28">
        <f t="shared" si="10"/>
        <v>28</v>
      </c>
    </row>
    <row r="84" spans="1:15" ht="12.75">
      <c r="A84" s="172"/>
      <c r="B84" s="39" t="s">
        <v>81</v>
      </c>
      <c r="C84" s="27">
        <v>2</v>
      </c>
      <c r="D84" s="27">
        <v>4</v>
      </c>
      <c r="E84" s="27">
        <v>1</v>
      </c>
      <c r="F84" s="27">
        <v>2</v>
      </c>
      <c r="G84" s="27">
        <v>4</v>
      </c>
      <c r="H84" s="27">
        <v>4</v>
      </c>
      <c r="I84" s="27">
        <v>2</v>
      </c>
      <c r="J84" s="27">
        <v>1</v>
      </c>
      <c r="K84" s="27">
        <v>2</v>
      </c>
      <c r="L84" s="27">
        <v>1</v>
      </c>
      <c r="M84" s="27">
        <v>1</v>
      </c>
      <c r="N84" s="27">
        <v>1</v>
      </c>
      <c r="O84" s="28">
        <f t="shared" si="10"/>
        <v>25</v>
      </c>
    </row>
    <row r="85" spans="1:15" ht="12.75">
      <c r="A85" s="172"/>
      <c r="B85" s="39" t="s">
        <v>79</v>
      </c>
      <c r="C85" s="27">
        <v>1</v>
      </c>
      <c r="D85" s="27">
        <v>1</v>
      </c>
      <c r="E85" s="27">
        <v>0</v>
      </c>
      <c r="F85" s="27">
        <v>0</v>
      </c>
      <c r="G85" s="27">
        <v>1</v>
      </c>
      <c r="H85" s="27">
        <v>0</v>
      </c>
      <c r="I85" s="27">
        <v>4</v>
      </c>
      <c r="J85" s="27">
        <v>0</v>
      </c>
      <c r="K85" s="27">
        <v>8</v>
      </c>
      <c r="L85" s="27">
        <v>1</v>
      </c>
      <c r="M85" s="27">
        <v>0</v>
      </c>
      <c r="N85" s="27">
        <v>2</v>
      </c>
      <c r="O85" s="28">
        <f t="shared" si="10"/>
        <v>18</v>
      </c>
    </row>
    <row r="86" spans="1:15" ht="12.75">
      <c r="A86" s="172"/>
      <c r="B86" s="39" t="s">
        <v>85</v>
      </c>
      <c r="C86" s="27">
        <v>1</v>
      </c>
      <c r="D86" s="27">
        <v>2</v>
      </c>
      <c r="E86" s="27">
        <v>2</v>
      </c>
      <c r="F86" s="27">
        <v>1</v>
      </c>
      <c r="G86" s="27">
        <v>2</v>
      </c>
      <c r="H86" s="27">
        <v>0</v>
      </c>
      <c r="I86" s="27">
        <v>3</v>
      </c>
      <c r="J86" s="27">
        <v>1</v>
      </c>
      <c r="K86" s="27">
        <v>0</v>
      </c>
      <c r="L86" s="27">
        <v>2</v>
      </c>
      <c r="M86" s="27">
        <v>1</v>
      </c>
      <c r="N86" s="27">
        <v>0</v>
      </c>
      <c r="O86" s="28">
        <f t="shared" si="10"/>
        <v>15</v>
      </c>
    </row>
    <row r="87" spans="1:15" ht="12.75">
      <c r="A87" s="172"/>
      <c r="B87" s="39" t="s">
        <v>76</v>
      </c>
      <c r="C87" s="27">
        <v>0</v>
      </c>
      <c r="D87" s="27">
        <v>0</v>
      </c>
      <c r="E87" s="27">
        <v>0</v>
      </c>
      <c r="F87" s="27">
        <v>0</v>
      </c>
      <c r="G87" s="27">
        <v>2</v>
      </c>
      <c r="H87" s="27">
        <v>1</v>
      </c>
      <c r="I87" s="27">
        <v>1</v>
      </c>
      <c r="J87" s="27">
        <v>0</v>
      </c>
      <c r="K87" s="27">
        <v>0</v>
      </c>
      <c r="L87" s="27">
        <v>2</v>
      </c>
      <c r="M87" s="27">
        <v>0</v>
      </c>
      <c r="N87" s="27">
        <v>2</v>
      </c>
      <c r="O87" s="28">
        <f t="shared" si="10"/>
        <v>8</v>
      </c>
    </row>
    <row r="88" spans="1:15" ht="12.75">
      <c r="A88" s="172"/>
      <c r="B88" s="39" t="s">
        <v>75</v>
      </c>
      <c r="C88" s="27">
        <v>0</v>
      </c>
      <c r="D88" s="27">
        <v>0</v>
      </c>
      <c r="E88" s="27">
        <v>1</v>
      </c>
      <c r="F88" s="27">
        <v>0</v>
      </c>
      <c r="G88" s="27">
        <v>0</v>
      </c>
      <c r="H88" s="27">
        <v>0</v>
      </c>
      <c r="I88" s="27">
        <v>2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8">
        <f t="shared" si="10"/>
        <v>3</v>
      </c>
    </row>
    <row r="89" spans="1:15" ht="12.75">
      <c r="A89" s="172"/>
      <c r="B89" s="44" t="s">
        <v>84</v>
      </c>
      <c r="C89" s="27">
        <v>1</v>
      </c>
      <c r="D89" s="27">
        <v>0</v>
      </c>
      <c r="E89" s="27">
        <v>0</v>
      </c>
      <c r="F89" s="27">
        <v>0</v>
      </c>
      <c r="G89" s="27">
        <v>0</v>
      </c>
      <c r="H89" s="27">
        <v>1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8">
        <f t="shared" si="10"/>
        <v>2</v>
      </c>
    </row>
    <row r="90" spans="1:15" ht="13.5" thickBot="1">
      <c r="A90" s="172"/>
      <c r="B90" s="39" t="s">
        <v>82</v>
      </c>
      <c r="C90" s="27">
        <v>0</v>
      </c>
      <c r="D90" s="27">
        <v>0</v>
      </c>
      <c r="E90" s="27">
        <v>0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1</v>
      </c>
      <c r="M90" s="27">
        <v>0</v>
      </c>
      <c r="N90" s="27">
        <v>0</v>
      </c>
      <c r="O90" s="28">
        <f t="shared" si="10"/>
        <v>1</v>
      </c>
    </row>
    <row r="91" spans="1:15" ht="13.5" thickBot="1">
      <c r="A91" s="172"/>
      <c r="B91" s="24" t="s">
        <v>86</v>
      </c>
      <c r="C91" s="23">
        <f>SUM(C92:C98)</f>
        <v>79</v>
      </c>
      <c r="D91" s="23">
        <f aca="true" t="shared" si="13" ref="D91:I91">SUM(D92:D98)</f>
        <v>49</v>
      </c>
      <c r="E91" s="23">
        <f t="shared" si="13"/>
        <v>54</v>
      </c>
      <c r="F91" s="23">
        <f t="shared" si="13"/>
        <v>60</v>
      </c>
      <c r="G91" s="23">
        <f t="shared" si="13"/>
        <v>66</v>
      </c>
      <c r="H91" s="23">
        <f t="shared" si="13"/>
        <v>61</v>
      </c>
      <c r="I91" s="23">
        <f t="shared" si="13"/>
        <v>162</v>
      </c>
      <c r="J91" s="23">
        <f>SUM(J92:J98)</f>
        <v>155</v>
      </c>
      <c r="K91" s="23">
        <f>SUM(K92:K98)</f>
        <v>114</v>
      </c>
      <c r="L91" s="23">
        <f>SUM(L92:L98)</f>
        <v>85</v>
      </c>
      <c r="M91" s="23">
        <f>SUM(M92:M98)</f>
        <v>57</v>
      </c>
      <c r="N91" s="23">
        <f>SUM(N92:N98)</f>
        <v>49</v>
      </c>
      <c r="O91" s="23">
        <f t="shared" si="10"/>
        <v>991</v>
      </c>
    </row>
    <row r="92" spans="1:15" ht="12.75">
      <c r="A92" s="172"/>
      <c r="B92" s="38" t="s">
        <v>93</v>
      </c>
      <c r="C92" s="25">
        <v>43</v>
      </c>
      <c r="D92" s="25">
        <v>18</v>
      </c>
      <c r="E92" s="25">
        <v>21</v>
      </c>
      <c r="F92" s="25">
        <v>17</v>
      </c>
      <c r="G92" s="25">
        <v>28</v>
      </c>
      <c r="H92" s="25">
        <v>33</v>
      </c>
      <c r="I92" s="25">
        <v>99</v>
      </c>
      <c r="J92" s="25">
        <v>90</v>
      </c>
      <c r="K92" s="25">
        <v>35</v>
      </c>
      <c r="L92" s="25">
        <v>25</v>
      </c>
      <c r="M92" s="25">
        <v>20</v>
      </c>
      <c r="N92" s="25">
        <v>16</v>
      </c>
      <c r="O92" s="26">
        <f t="shared" si="10"/>
        <v>445</v>
      </c>
    </row>
    <row r="93" spans="1:15" ht="12.75">
      <c r="A93" s="172"/>
      <c r="B93" s="39" t="s">
        <v>87</v>
      </c>
      <c r="C93" s="27">
        <v>15</v>
      </c>
      <c r="D93" s="27">
        <v>10</v>
      </c>
      <c r="E93" s="27">
        <v>9</v>
      </c>
      <c r="F93" s="27">
        <v>13</v>
      </c>
      <c r="G93" s="27">
        <v>15</v>
      </c>
      <c r="H93" s="27">
        <v>13</v>
      </c>
      <c r="I93" s="27">
        <v>23</v>
      </c>
      <c r="J93" s="27">
        <v>19</v>
      </c>
      <c r="K93" s="27">
        <v>58</v>
      </c>
      <c r="L93" s="27">
        <v>36</v>
      </c>
      <c r="M93" s="27">
        <v>18</v>
      </c>
      <c r="N93" s="27">
        <v>10</v>
      </c>
      <c r="O93" s="28">
        <f t="shared" si="10"/>
        <v>239</v>
      </c>
    </row>
    <row r="94" spans="1:15" ht="12.75">
      <c r="A94" s="172"/>
      <c r="B94" s="39" t="s">
        <v>90</v>
      </c>
      <c r="C94" s="27">
        <v>7</v>
      </c>
      <c r="D94" s="27">
        <v>7</v>
      </c>
      <c r="E94" s="27">
        <v>6</v>
      </c>
      <c r="F94" s="27">
        <v>15</v>
      </c>
      <c r="G94" s="27">
        <v>4</v>
      </c>
      <c r="H94" s="27">
        <v>7</v>
      </c>
      <c r="I94" s="27">
        <v>23</v>
      </c>
      <c r="J94" s="27">
        <v>22</v>
      </c>
      <c r="K94" s="27">
        <v>12</v>
      </c>
      <c r="L94" s="27">
        <v>8</v>
      </c>
      <c r="M94" s="27">
        <v>5</v>
      </c>
      <c r="N94" s="27">
        <v>7</v>
      </c>
      <c r="O94" s="28">
        <f t="shared" si="10"/>
        <v>123</v>
      </c>
    </row>
    <row r="95" spans="1:15" ht="12.75">
      <c r="A95" s="172"/>
      <c r="B95" s="39" t="s">
        <v>88</v>
      </c>
      <c r="C95" s="27">
        <v>8</v>
      </c>
      <c r="D95" s="27">
        <v>2</v>
      </c>
      <c r="E95" s="27">
        <v>10</v>
      </c>
      <c r="F95" s="27">
        <v>4</v>
      </c>
      <c r="G95" s="27">
        <v>10</v>
      </c>
      <c r="H95" s="27">
        <v>3</v>
      </c>
      <c r="I95" s="27">
        <v>10</v>
      </c>
      <c r="J95" s="27">
        <v>10</v>
      </c>
      <c r="K95" s="27">
        <v>4</v>
      </c>
      <c r="L95" s="27">
        <v>1</v>
      </c>
      <c r="M95" s="27">
        <v>6</v>
      </c>
      <c r="N95" s="27">
        <v>7</v>
      </c>
      <c r="O95" s="28">
        <f t="shared" si="10"/>
        <v>75</v>
      </c>
    </row>
    <row r="96" spans="1:15" ht="12.75">
      <c r="A96" s="172"/>
      <c r="B96" s="39" t="s">
        <v>91</v>
      </c>
      <c r="C96" s="27">
        <v>3</v>
      </c>
      <c r="D96" s="27">
        <v>9</v>
      </c>
      <c r="E96" s="27">
        <v>3</v>
      </c>
      <c r="F96" s="27">
        <v>5</v>
      </c>
      <c r="G96" s="27">
        <v>2</v>
      </c>
      <c r="H96" s="27">
        <v>1</v>
      </c>
      <c r="I96" s="27">
        <v>3</v>
      </c>
      <c r="J96" s="27">
        <v>7</v>
      </c>
      <c r="K96" s="27">
        <v>1</v>
      </c>
      <c r="L96" s="27">
        <v>11</v>
      </c>
      <c r="M96" s="27">
        <v>4</v>
      </c>
      <c r="N96" s="27">
        <v>3</v>
      </c>
      <c r="O96" s="28">
        <f t="shared" si="10"/>
        <v>52</v>
      </c>
    </row>
    <row r="97" spans="1:15" ht="12.75">
      <c r="A97" s="172"/>
      <c r="B97" s="39" t="s">
        <v>89</v>
      </c>
      <c r="C97" s="27">
        <v>0</v>
      </c>
      <c r="D97" s="27">
        <v>2</v>
      </c>
      <c r="E97" s="27">
        <v>5</v>
      </c>
      <c r="F97" s="27">
        <v>5</v>
      </c>
      <c r="G97" s="27">
        <v>7</v>
      </c>
      <c r="H97" s="27">
        <v>2</v>
      </c>
      <c r="I97" s="27">
        <v>4</v>
      </c>
      <c r="J97" s="27">
        <v>4</v>
      </c>
      <c r="K97" s="27">
        <v>1</v>
      </c>
      <c r="L97" s="27">
        <v>1</v>
      </c>
      <c r="M97" s="27">
        <v>3</v>
      </c>
      <c r="N97" s="27">
        <v>4</v>
      </c>
      <c r="O97" s="28">
        <f t="shared" si="10"/>
        <v>38</v>
      </c>
    </row>
    <row r="98" spans="1:15" ht="13.5" thickBot="1">
      <c r="A98" s="172"/>
      <c r="B98" s="40" t="s">
        <v>92</v>
      </c>
      <c r="C98" s="20">
        <v>3</v>
      </c>
      <c r="D98" s="20">
        <v>1</v>
      </c>
      <c r="E98" s="20">
        <v>0</v>
      </c>
      <c r="F98" s="20">
        <v>1</v>
      </c>
      <c r="G98" s="20">
        <v>0</v>
      </c>
      <c r="H98" s="20">
        <v>2</v>
      </c>
      <c r="I98" s="20">
        <v>0</v>
      </c>
      <c r="J98" s="20">
        <v>3</v>
      </c>
      <c r="K98" s="20">
        <v>3</v>
      </c>
      <c r="L98" s="20">
        <v>3</v>
      </c>
      <c r="M98" s="20">
        <v>1</v>
      </c>
      <c r="N98" s="20">
        <v>2</v>
      </c>
      <c r="O98" s="29">
        <f t="shared" si="10"/>
        <v>19</v>
      </c>
    </row>
    <row r="99" spans="1:15" ht="13.5" thickBot="1">
      <c r="A99" s="172"/>
      <c r="B99" s="24" t="s">
        <v>94</v>
      </c>
      <c r="C99" s="23">
        <f>SUM(C100:C102)</f>
        <v>14301</v>
      </c>
      <c r="D99" s="23">
        <f aca="true" t="shared" si="14" ref="D99:I99">SUM(D100:D102)</f>
        <v>8463</v>
      </c>
      <c r="E99" s="23">
        <f t="shared" si="14"/>
        <v>11025</v>
      </c>
      <c r="F99" s="23">
        <f t="shared" si="14"/>
        <v>12605</v>
      </c>
      <c r="G99" s="23">
        <f t="shared" si="14"/>
        <v>12400</v>
      </c>
      <c r="H99" s="23">
        <f t="shared" si="14"/>
        <v>16002</v>
      </c>
      <c r="I99" s="23">
        <f t="shared" si="14"/>
        <v>20821</v>
      </c>
      <c r="J99" s="23">
        <f>SUM(J100:J102)</f>
        <v>30408</v>
      </c>
      <c r="K99" s="23">
        <f>SUM(K100:K102)</f>
        <v>18439</v>
      </c>
      <c r="L99" s="23">
        <f>SUM(L100:L102)</f>
        <v>13391</v>
      </c>
      <c r="M99" s="23">
        <f>SUM(M100:M102)</f>
        <v>10635</v>
      </c>
      <c r="N99" s="23">
        <f>SUM(N100:N102)</f>
        <v>12359</v>
      </c>
      <c r="O99" s="23">
        <f t="shared" si="10"/>
        <v>180849</v>
      </c>
    </row>
    <row r="100" spans="1:15" ht="12.75">
      <c r="A100" s="172"/>
      <c r="B100" s="38" t="s">
        <v>97</v>
      </c>
      <c r="C100" s="25">
        <v>8262</v>
      </c>
      <c r="D100" s="25">
        <v>4921</v>
      </c>
      <c r="E100" s="25">
        <v>6617</v>
      </c>
      <c r="F100" s="25">
        <v>7321</v>
      </c>
      <c r="G100" s="25">
        <v>7282</v>
      </c>
      <c r="H100" s="25">
        <v>9797</v>
      </c>
      <c r="I100" s="25">
        <v>12733</v>
      </c>
      <c r="J100" s="25">
        <v>17962</v>
      </c>
      <c r="K100" s="25">
        <v>9796</v>
      </c>
      <c r="L100" s="25">
        <v>7620</v>
      </c>
      <c r="M100" s="25">
        <v>6158</v>
      </c>
      <c r="N100" s="25">
        <v>7309</v>
      </c>
      <c r="O100" s="26">
        <f t="shared" si="10"/>
        <v>105778</v>
      </c>
    </row>
    <row r="101" spans="1:15" ht="12.75">
      <c r="A101" s="172"/>
      <c r="B101" s="39" t="s">
        <v>95</v>
      </c>
      <c r="C101" s="27">
        <v>5905</v>
      </c>
      <c r="D101" s="27">
        <v>3462</v>
      </c>
      <c r="E101" s="27">
        <v>4306</v>
      </c>
      <c r="F101" s="27">
        <v>5115</v>
      </c>
      <c r="G101" s="27">
        <v>5008</v>
      </c>
      <c r="H101" s="27">
        <v>6053</v>
      </c>
      <c r="I101" s="27">
        <v>7870</v>
      </c>
      <c r="J101" s="27">
        <v>12125</v>
      </c>
      <c r="K101" s="27">
        <v>8485</v>
      </c>
      <c r="L101" s="27">
        <v>5666</v>
      </c>
      <c r="M101" s="27">
        <v>4375</v>
      </c>
      <c r="N101" s="27">
        <v>4951</v>
      </c>
      <c r="O101" s="28">
        <f aca="true" t="shared" si="15" ref="O101:O132">SUM(C101:N101)</f>
        <v>73321</v>
      </c>
    </row>
    <row r="102" spans="1:15" ht="13.5" thickBot="1">
      <c r="A102" s="172"/>
      <c r="B102" s="40" t="s">
        <v>96</v>
      </c>
      <c r="C102" s="20">
        <v>134</v>
      </c>
      <c r="D102" s="20">
        <v>80</v>
      </c>
      <c r="E102" s="20">
        <v>102</v>
      </c>
      <c r="F102" s="20">
        <v>169</v>
      </c>
      <c r="G102" s="20">
        <v>110</v>
      </c>
      <c r="H102" s="20">
        <v>152</v>
      </c>
      <c r="I102" s="20">
        <v>218</v>
      </c>
      <c r="J102" s="20">
        <v>321</v>
      </c>
      <c r="K102" s="20">
        <v>158</v>
      </c>
      <c r="L102" s="20">
        <v>105</v>
      </c>
      <c r="M102" s="20">
        <v>102</v>
      </c>
      <c r="N102" s="20">
        <v>99</v>
      </c>
      <c r="O102" s="29">
        <f t="shared" si="15"/>
        <v>1750</v>
      </c>
    </row>
    <row r="103" spans="1:15" ht="13.5" thickBot="1">
      <c r="A103" s="172"/>
      <c r="B103" s="24" t="s">
        <v>98</v>
      </c>
      <c r="C103" s="23">
        <f aca="true" t="shared" si="16" ref="C103:I103">SUM(C104:C115)</f>
        <v>2092</v>
      </c>
      <c r="D103" s="23">
        <f t="shared" si="16"/>
        <v>1558</v>
      </c>
      <c r="E103" s="23">
        <f t="shared" si="16"/>
        <v>1665</v>
      </c>
      <c r="F103" s="23">
        <f t="shared" si="16"/>
        <v>1738</v>
      </c>
      <c r="G103" s="23">
        <f t="shared" si="16"/>
        <v>2208</v>
      </c>
      <c r="H103" s="23">
        <f t="shared" si="16"/>
        <v>2978</v>
      </c>
      <c r="I103" s="23">
        <f t="shared" si="16"/>
        <v>3750</v>
      </c>
      <c r="J103" s="23">
        <f>SUM(J104:J115)</f>
        <v>4015</v>
      </c>
      <c r="K103" s="23">
        <f>SUM(K104:K115)</f>
        <v>3756</v>
      </c>
      <c r="L103" s="23">
        <f>SUM(L104:L115)</f>
        <v>3071</v>
      </c>
      <c r="M103" s="23">
        <f>SUM(M104:M115)</f>
        <v>1992</v>
      </c>
      <c r="N103" s="23">
        <f>SUM(N104:N115)</f>
        <v>1826</v>
      </c>
      <c r="O103" s="23">
        <f t="shared" si="15"/>
        <v>30649</v>
      </c>
    </row>
    <row r="104" spans="1:15" ht="12.75">
      <c r="A104" s="172"/>
      <c r="B104" s="38" t="s">
        <v>101</v>
      </c>
      <c r="C104" s="25">
        <v>1042</v>
      </c>
      <c r="D104" s="25">
        <v>746</v>
      </c>
      <c r="E104" s="25">
        <v>724</v>
      </c>
      <c r="F104" s="25">
        <v>718</v>
      </c>
      <c r="G104" s="25">
        <v>1022</v>
      </c>
      <c r="H104" s="25">
        <v>1201</v>
      </c>
      <c r="I104" s="25">
        <v>1856</v>
      </c>
      <c r="J104" s="25">
        <v>1884</v>
      </c>
      <c r="K104" s="25">
        <v>1330</v>
      </c>
      <c r="L104" s="25">
        <v>1210</v>
      </c>
      <c r="M104" s="25">
        <v>759</v>
      </c>
      <c r="N104" s="25">
        <v>915</v>
      </c>
      <c r="O104" s="26">
        <f t="shared" si="15"/>
        <v>13407</v>
      </c>
    </row>
    <row r="105" spans="1:15" ht="12.75">
      <c r="A105" s="172"/>
      <c r="B105" s="39" t="s">
        <v>108</v>
      </c>
      <c r="C105" s="27">
        <v>792</v>
      </c>
      <c r="D105" s="27">
        <v>594</v>
      </c>
      <c r="E105" s="27">
        <v>679</v>
      </c>
      <c r="F105" s="27">
        <v>714</v>
      </c>
      <c r="G105" s="27">
        <v>843</v>
      </c>
      <c r="H105" s="27">
        <v>1395</v>
      </c>
      <c r="I105" s="27">
        <v>1379</v>
      </c>
      <c r="J105" s="27">
        <v>1634</v>
      </c>
      <c r="K105" s="27">
        <v>1970</v>
      </c>
      <c r="L105" s="27">
        <v>1507</v>
      </c>
      <c r="M105" s="27">
        <v>984</v>
      </c>
      <c r="N105" s="27">
        <v>645</v>
      </c>
      <c r="O105" s="28">
        <f t="shared" si="15"/>
        <v>13136</v>
      </c>
    </row>
    <row r="106" spans="1:15" ht="12.75">
      <c r="A106" s="172"/>
      <c r="B106" s="39" t="s">
        <v>99</v>
      </c>
      <c r="C106" s="27">
        <v>76</v>
      </c>
      <c r="D106" s="27">
        <v>71</v>
      </c>
      <c r="E106" s="27">
        <v>77</v>
      </c>
      <c r="F106" s="27">
        <v>113</v>
      </c>
      <c r="G106" s="27">
        <v>112</v>
      </c>
      <c r="H106" s="27">
        <v>107</v>
      </c>
      <c r="I106" s="27">
        <v>152</v>
      </c>
      <c r="J106" s="27">
        <v>148</v>
      </c>
      <c r="K106" s="27">
        <v>122</v>
      </c>
      <c r="L106" s="27">
        <v>114</v>
      </c>
      <c r="M106" s="27">
        <v>63</v>
      </c>
      <c r="N106" s="27">
        <v>106</v>
      </c>
      <c r="O106" s="28">
        <f t="shared" si="15"/>
        <v>1261</v>
      </c>
    </row>
    <row r="107" spans="1:15" ht="12.75">
      <c r="A107" s="172"/>
      <c r="B107" s="39" t="s">
        <v>103</v>
      </c>
      <c r="C107" s="27">
        <v>49</v>
      </c>
      <c r="D107" s="27">
        <v>42</v>
      </c>
      <c r="E107" s="27">
        <v>60</v>
      </c>
      <c r="F107" s="27">
        <v>72</v>
      </c>
      <c r="G107" s="27">
        <v>74</v>
      </c>
      <c r="H107" s="27">
        <v>122</v>
      </c>
      <c r="I107" s="27">
        <v>139</v>
      </c>
      <c r="J107" s="27">
        <v>145</v>
      </c>
      <c r="K107" s="27">
        <v>133</v>
      </c>
      <c r="L107" s="27">
        <v>80</v>
      </c>
      <c r="M107" s="27">
        <v>55</v>
      </c>
      <c r="N107" s="27">
        <v>62</v>
      </c>
      <c r="O107" s="28">
        <f t="shared" si="15"/>
        <v>1033</v>
      </c>
    </row>
    <row r="108" spans="1:15" ht="12.75">
      <c r="A108" s="172"/>
      <c r="B108" s="39" t="s">
        <v>102</v>
      </c>
      <c r="C108" s="27">
        <v>29</v>
      </c>
      <c r="D108" s="27">
        <v>23</v>
      </c>
      <c r="E108" s="27">
        <v>38</v>
      </c>
      <c r="F108" s="27">
        <v>36</v>
      </c>
      <c r="G108" s="27">
        <v>40</v>
      </c>
      <c r="H108" s="27">
        <v>44</v>
      </c>
      <c r="I108" s="27">
        <v>64</v>
      </c>
      <c r="J108" s="27">
        <v>59</v>
      </c>
      <c r="K108" s="27">
        <v>62</v>
      </c>
      <c r="L108" s="27">
        <v>48</v>
      </c>
      <c r="M108" s="27">
        <v>47</v>
      </c>
      <c r="N108" s="27">
        <v>41</v>
      </c>
      <c r="O108" s="28">
        <f t="shared" si="15"/>
        <v>531</v>
      </c>
    </row>
    <row r="109" spans="1:15" ht="12.75">
      <c r="A109" s="172"/>
      <c r="B109" s="39" t="s">
        <v>110</v>
      </c>
      <c r="C109" s="27">
        <v>33</v>
      </c>
      <c r="D109" s="27">
        <v>43</v>
      </c>
      <c r="E109" s="27">
        <v>39</v>
      </c>
      <c r="F109" s="27">
        <v>35</v>
      </c>
      <c r="G109" s="27">
        <v>40</v>
      </c>
      <c r="H109" s="27">
        <v>30</v>
      </c>
      <c r="I109" s="27">
        <v>65</v>
      </c>
      <c r="J109" s="27">
        <v>57</v>
      </c>
      <c r="K109" s="27">
        <v>64</v>
      </c>
      <c r="L109" s="27">
        <v>60</v>
      </c>
      <c r="M109" s="27">
        <v>33</v>
      </c>
      <c r="N109" s="27">
        <v>21</v>
      </c>
      <c r="O109" s="28">
        <f t="shared" si="15"/>
        <v>520</v>
      </c>
    </row>
    <row r="110" spans="1:15" ht="12.75">
      <c r="A110" s="172"/>
      <c r="B110" s="39" t="s">
        <v>109</v>
      </c>
      <c r="C110" s="27">
        <v>25</v>
      </c>
      <c r="D110" s="27">
        <v>7</v>
      </c>
      <c r="E110" s="27">
        <v>15</v>
      </c>
      <c r="F110" s="27">
        <v>14</v>
      </c>
      <c r="G110" s="27">
        <v>25</v>
      </c>
      <c r="H110" s="27">
        <v>21</v>
      </c>
      <c r="I110" s="27">
        <v>23</v>
      </c>
      <c r="J110" s="27">
        <v>20</v>
      </c>
      <c r="K110" s="27">
        <v>28</v>
      </c>
      <c r="L110" s="27">
        <v>15</v>
      </c>
      <c r="M110" s="27">
        <v>13</v>
      </c>
      <c r="N110" s="27">
        <v>12</v>
      </c>
      <c r="O110" s="28">
        <f t="shared" si="15"/>
        <v>218</v>
      </c>
    </row>
    <row r="111" spans="1:15" ht="12.75">
      <c r="A111" s="172"/>
      <c r="B111" s="39" t="s">
        <v>104</v>
      </c>
      <c r="C111" s="27">
        <v>19</v>
      </c>
      <c r="D111" s="27">
        <v>12</v>
      </c>
      <c r="E111" s="27">
        <v>14</v>
      </c>
      <c r="F111" s="27">
        <v>15</v>
      </c>
      <c r="G111" s="27">
        <v>23</v>
      </c>
      <c r="H111" s="27">
        <v>15</v>
      </c>
      <c r="I111" s="27">
        <v>19</v>
      </c>
      <c r="J111" s="27">
        <v>23</v>
      </c>
      <c r="K111" s="27">
        <v>16</v>
      </c>
      <c r="L111" s="27">
        <v>12</v>
      </c>
      <c r="M111" s="27">
        <v>18</v>
      </c>
      <c r="N111" s="27">
        <v>9</v>
      </c>
      <c r="O111" s="28">
        <f t="shared" si="15"/>
        <v>195</v>
      </c>
    </row>
    <row r="112" spans="1:15" ht="12.75">
      <c r="A112" s="172"/>
      <c r="B112" s="39" t="s">
        <v>107</v>
      </c>
      <c r="C112" s="27">
        <v>12</v>
      </c>
      <c r="D112" s="27">
        <v>6</v>
      </c>
      <c r="E112" s="27">
        <v>9</v>
      </c>
      <c r="F112" s="27">
        <v>11</v>
      </c>
      <c r="G112" s="27">
        <v>10</v>
      </c>
      <c r="H112" s="27">
        <v>20</v>
      </c>
      <c r="I112" s="27">
        <v>13</v>
      </c>
      <c r="J112" s="27">
        <v>13</v>
      </c>
      <c r="K112" s="27">
        <v>14</v>
      </c>
      <c r="L112" s="27">
        <v>7</v>
      </c>
      <c r="M112" s="27">
        <v>11</v>
      </c>
      <c r="N112" s="27">
        <v>5</v>
      </c>
      <c r="O112" s="28">
        <f t="shared" si="15"/>
        <v>131</v>
      </c>
    </row>
    <row r="113" spans="1:15" ht="12.75">
      <c r="A113" s="172"/>
      <c r="B113" s="39" t="s">
        <v>100</v>
      </c>
      <c r="C113" s="27">
        <v>9</v>
      </c>
      <c r="D113" s="27">
        <v>4</v>
      </c>
      <c r="E113" s="27">
        <v>7</v>
      </c>
      <c r="F113" s="27">
        <v>4</v>
      </c>
      <c r="G113" s="27">
        <v>4</v>
      </c>
      <c r="H113" s="27">
        <v>8</v>
      </c>
      <c r="I113" s="27">
        <v>21</v>
      </c>
      <c r="J113" s="27">
        <v>19</v>
      </c>
      <c r="K113" s="27">
        <v>10</v>
      </c>
      <c r="L113" s="27">
        <v>3</v>
      </c>
      <c r="M113" s="27">
        <v>3</v>
      </c>
      <c r="N113" s="27">
        <v>1</v>
      </c>
      <c r="O113" s="28">
        <f t="shared" si="15"/>
        <v>93</v>
      </c>
    </row>
    <row r="114" spans="1:15" ht="12.75">
      <c r="A114" s="172"/>
      <c r="B114" s="39" t="s">
        <v>106</v>
      </c>
      <c r="C114" s="27">
        <v>6</v>
      </c>
      <c r="D114" s="27">
        <v>7</v>
      </c>
      <c r="E114" s="27">
        <v>1</v>
      </c>
      <c r="F114" s="27">
        <v>6</v>
      </c>
      <c r="G114" s="27">
        <v>3</v>
      </c>
      <c r="H114" s="27">
        <v>15</v>
      </c>
      <c r="I114" s="27">
        <v>15</v>
      </c>
      <c r="J114" s="27">
        <v>8</v>
      </c>
      <c r="K114" s="27">
        <v>4</v>
      </c>
      <c r="L114" s="27">
        <v>4</v>
      </c>
      <c r="M114" s="27">
        <v>5</v>
      </c>
      <c r="N114" s="27">
        <v>7</v>
      </c>
      <c r="O114" s="28">
        <f t="shared" si="15"/>
        <v>81</v>
      </c>
    </row>
    <row r="115" spans="1:15" ht="13.5" thickBot="1">
      <c r="A115" s="172"/>
      <c r="B115" s="39" t="s">
        <v>105</v>
      </c>
      <c r="C115" s="27">
        <v>0</v>
      </c>
      <c r="D115" s="27">
        <v>3</v>
      </c>
      <c r="E115" s="27">
        <v>2</v>
      </c>
      <c r="F115" s="27">
        <v>0</v>
      </c>
      <c r="G115" s="27">
        <v>12</v>
      </c>
      <c r="H115" s="27">
        <v>0</v>
      </c>
      <c r="I115" s="27">
        <v>4</v>
      </c>
      <c r="J115" s="27">
        <v>5</v>
      </c>
      <c r="K115" s="27">
        <v>3</v>
      </c>
      <c r="L115" s="27">
        <v>11</v>
      </c>
      <c r="M115" s="27">
        <v>1</v>
      </c>
      <c r="N115" s="27">
        <v>2</v>
      </c>
      <c r="O115" s="28">
        <f t="shared" si="15"/>
        <v>43</v>
      </c>
    </row>
    <row r="116" spans="1:15" s="58" customFormat="1" ht="13.5" thickBot="1">
      <c r="A116" s="172"/>
      <c r="B116" s="57" t="s">
        <v>111</v>
      </c>
      <c r="C116" s="55">
        <f aca="true" t="shared" si="17" ref="C116:N116">C117+C125+C140</f>
        <v>10582</v>
      </c>
      <c r="D116" s="55">
        <f t="shared" si="17"/>
        <v>8462</v>
      </c>
      <c r="E116" s="55">
        <f t="shared" si="17"/>
        <v>12496</v>
      </c>
      <c r="F116" s="55">
        <f t="shared" si="17"/>
        <v>10113</v>
      </c>
      <c r="G116" s="55">
        <f t="shared" si="17"/>
        <v>9524</v>
      </c>
      <c r="H116" s="55">
        <f t="shared" si="17"/>
        <v>10706</v>
      </c>
      <c r="I116" s="55">
        <f t="shared" si="17"/>
        <v>9443</v>
      </c>
      <c r="J116" s="55">
        <f t="shared" si="17"/>
        <v>11017</v>
      </c>
      <c r="K116" s="55">
        <f t="shared" si="17"/>
        <v>11214</v>
      </c>
      <c r="L116" s="55">
        <f t="shared" si="17"/>
        <v>8383</v>
      </c>
      <c r="M116" s="55">
        <f t="shared" si="17"/>
        <v>7681</v>
      </c>
      <c r="N116" s="55">
        <f t="shared" si="17"/>
        <v>11146</v>
      </c>
      <c r="O116" s="55">
        <f t="shared" si="15"/>
        <v>120767</v>
      </c>
    </row>
    <row r="117" spans="1:15" ht="13.5" thickBot="1">
      <c r="A117" s="172"/>
      <c r="B117" s="24" t="s">
        <v>112</v>
      </c>
      <c r="C117" s="23">
        <f aca="true" t="shared" si="18" ref="C117:N117">SUM(C118:C124)</f>
        <v>788</v>
      </c>
      <c r="D117" s="23">
        <f t="shared" si="18"/>
        <v>838</v>
      </c>
      <c r="E117" s="23">
        <f t="shared" si="18"/>
        <v>917</v>
      </c>
      <c r="F117" s="23">
        <f t="shared" si="18"/>
        <v>594</v>
      </c>
      <c r="G117" s="23">
        <f t="shared" si="18"/>
        <v>698</v>
      </c>
      <c r="H117" s="23">
        <f t="shared" si="18"/>
        <v>762</v>
      </c>
      <c r="I117" s="23">
        <f t="shared" si="18"/>
        <v>844</v>
      </c>
      <c r="J117" s="23">
        <f t="shared" si="18"/>
        <v>833</v>
      </c>
      <c r="K117" s="23">
        <f t="shared" si="18"/>
        <v>516</v>
      </c>
      <c r="L117" s="23">
        <f t="shared" si="18"/>
        <v>515</v>
      </c>
      <c r="M117" s="23">
        <f t="shared" si="18"/>
        <v>635</v>
      </c>
      <c r="N117" s="23">
        <f t="shared" si="18"/>
        <v>685</v>
      </c>
      <c r="O117" s="23">
        <f t="shared" si="15"/>
        <v>8625</v>
      </c>
    </row>
    <row r="118" spans="1:15" ht="12.75">
      <c r="A118" s="172"/>
      <c r="B118" s="38" t="s">
        <v>113</v>
      </c>
      <c r="C118" s="25">
        <v>293</v>
      </c>
      <c r="D118" s="25">
        <v>304</v>
      </c>
      <c r="E118" s="25">
        <v>613</v>
      </c>
      <c r="F118" s="25">
        <v>250</v>
      </c>
      <c r="G118" s="25">
        <v>306</v>
      </c>
      <c r="H118" s="25">
        <v>350</v>
      </c>
      <c r="I118" s="25">
        <v>299</v>
      </c>
      <c r="J118" s="25">
        <v>311</v>
      </c>
      <c r="K118" s="25">
        <v>249</v>
      </c>
      <c r="L118" s="25">
        <v>291</v>
      </c>
      <c r="M118" s="25">
        <v>275</v>
      </c>
      <c r="N118" s="25">
        <v>355</v>
      </c>
      <c r="O118" s="26">
        <f t="shared" si="15"/>
        <v>3896</v>
      </c>
    </row>
    <row r="119" spans="1:15" ht="12.75">
      <c r="A119" s="172"/>
      <c r="B119" s="39" t="s">
        <v>119</v>
      </c>
      <c r="C119" s="27">
        <v>393</v>
      </c>
      <c r="D119" s="27">
        <v>381</v>
      </c>
      <c r="E119" s="27">
        <v>130</v>
      </c>
      <c r="F119" s="27">
        <v>207</v>
      </c>
      <c r="G119" s="27">
        <v>197</v>
      </c>
      <c r="H119" s="27">
        <v>228</v>
      </c>
      <c r="I119" s="27">
        <v>395</v>
      </c>
      <c r="J119" s="27">
        <v>376</v>
      </c>
      <c r="K119" s="27">
        <v>102</v>
      </c>
      <c r="L119" s="27">
        <v>87</v>
      </c>
      <c r="M119" s="27">
        <v>190</v>
      </c>
      <c r="N119" s="27">
        <v>187</v>
      </c>
      <c r="O119" s="28">
        <f t="shared" si="15"/>
        <v>2873</v>
      </c>
    </row>
    <row r="120" spans="1:15" ht="12.75">
      <c r="A120" s="172"/>
      <c r="B120" s="39" t="s">
        <v>115</v>
      </c>
      <c r="C120" s="27">
        <v>78</v>
      </c>
      <c r="D120" s="27">
        <v>111</v>
      </c>
      <c r="E120" s="27">
        <v>121</v>
      </c>
      <c r="F120" s="27">
        <v>102</v>
      </c>
      <c r="G120" s="27">
        <v>151</v>
      </c>
      <c r="H120" s="27">
        <v>139</v>
      </c>
      <c r="I120" s="27">
        <v>89</v>
      </c>
      <c r="J120" s="27">
        <v>118</v>
      </c>
      <c r="K120" s="27">
        <v>116</v>
      </c>
      <c r="L120" s="27">
        <v>112</v>
      </c>
      <c r="M120" s="27">
        <v>129</v>
      </c>
      <c r="N120" s="27">
        <v>123</v>
      </c>
      <c r="O120" s="28">
        <f t="shared" si="15"/>
        <v>1389</v>
      </c>
    </row>
    <row r="121" spans="1:15" ht="12.75">
      <c r="A121" s="172"/>
      <c r="B121" s="39" t="s">
        <v>118</v>
      </c>
      <c r="C121" s="27">
        <v>9</v>
      </c>
      <c r="D121" s="27">
        <v>30</v>
      </c>
      <c r="E121" s="27">
        <v>33</v>
      </c>
      <c r="F121" s="27">
        <v>19</v>
      </c>
      <c r="G121" s="27">
        <v>24</v>
      </c>
      <c r="H121" s="27">
        <v>24</v>
      </c>
      <c r="I121" s="27">
        <v>44</v>
      </c>
      <c r="J121" s="27">
        <v>11</v>
      </c>
      <c r="K121" s="27">
        <v>35</v>
      </c>
      <c r="L121" s="27">
        <v>16</v>
      </c>
      <c r="M121" s="27">
        <v>32</v>
      </c>
      <c r="N121" s="27">
        <v>9</v>
      </c>
      <c r="O121" s="28">
        <f t="shared" si="15"/>
        <v>286</v>
      </c>
    </row>
    <row r="122" spans="1:15" ht="12.75">
      <c r="A122" s="172"/>
      <c r="B122" s="39" t="s">
        <v>120</v>
      </c>
      <c r="C122" s="27">
        <v>5</v>
      </c>
      <c r="D122" s="27">
        <v>5</v>
      </c>
      <c r="E122" s="27">
        <v>10</v>
      </c>
      <c r="F122" s="27">
        <v>11</v>
      </c>
      <c r="G122" s="27">
        <v>11</v>
      </c>
      <c r="H122" s="27">
        <v>15</v>
      </c>
      <c r="I122" s="27">
        <v>8</v>
      </c>
      <c r="J122" s="27">
        <v>9</v>
      </c>
      <c r="K122" s="27">
        <v>10</v>
      </c>
      <c r="L122" s="27">
        <v>2</v>
      </c>
      <c r="M122" s="27">
        <v>3</v>
      </c>
      <c r="N122" s="27">
        <v>8</v>
      </c>
      <c r="O122" s="28">
        <f t="shared" si="15"/>
        <v>97</v>
      </c>
    </row>
    <row r="123" spans="1:15" ht="12.75">
      <c r="A123" s="172"/>
      <c r="B123" s="39" t="s">
        <v>114</v>
      </c>
      <c r="C123" s="27">
        <v>8</v>
      </c>
      <c r="D123" s="27">
        <v>5</v>
      </c>
      <c r="E123" s="27">
        <v>9</v>
      </c>
      <c r="F123" s="27">
        <v>5</v>
      </c>
      <c r="G123" s="27">
        <v>8</v>
      </c>
      <c r="H123" s="27">
        <v>4</v>
      </c>
      <c r="I123" s="27">
        <v>4</v>
      </c>
      <c r="J123" s="27">
        <v>8</v>
      </c>
      <c r="K123" s="27">
        <v>3</v>
      </c>
      <c r="L123" s="27">
        <v>7</v>
      </c>
      <c r="M123" s="27">
        <v>5</v>
      </c>
      <c r="N123" s="27">
        <v>2</v>
      </c>
      <c r="O123" s="28">
        <f t="shared" si="15"/>
        <v>68</v>
      </c>
    </row>
    <row r="124" spans="1:15" ht="13.5" thickBot="1">
      <c r="A124" s="172"/>
      <c r="B124" s="39" t="s">
        <v>117</v>
      </c>
      <c r="C124" s="27">
        <v>2</v>
      </c>
      <c r="D124" s="27">
        <v>2</v>
      </c>
      <c r="E124" s="27">
        <v>1</v>
      </c>
      <c r="F124" s="27">
        <v>0</v>
      </c>
      <c r="G124" s="27">
        <v>1</v>
      </c>
      <c r="H124" s="27">
        <v>2</v>
      </c>
      <c r="I124" s="27">
        <v>5</v>
      </c>
      <c r="J124" s="27">
        <v>0</v>
      </c>
      <c r="K124" s="27">
        <v>1</v>
      </c>
      <c r="L124" s="27">
        <v>0</v>
      </c>
      <c r="M124" s="27">
        <v>1</v>
      </c>
      <c r="N124" s="27">
        <v>1</v>
      </c>
      <c r="O124" s="28">
        <f t="shared" si="15"/>
        <v>16</v>
      </c>
    </row>
    <row r="125" spans="1:15" ht="13.5" thickBot="1">
      <c r="A125" s="172"/>
      <c r="B125" s="24" t="s">
        <v>121</v>
      </c>
      <c r="C125" s="23">
        <f>SUM(C126:C139)</f>
        <v>5041</v>
      </c>
      <c r="D125" s="23">
        <f aca="true" t="shared" si="19" ref="D125:I125">SUM(D126:D139)</f>
        <v>4664</v>
      </c>
      <c r="E125" s="23">
        <f t="shared" si="19"/>
        <v>7433</v>
      </c>
      <c r="F125" s="23">
        <f t="shared" si="19"/>
        <v>5460</v>
      </c>
      <c r="G125" s="23">
        <f t="shared" si="19"/>
        <v>4983</v>
      </c>
      <c r="H125" s="23">
        <f t="shared" si="19"/>
        <v>6643</v>
      </c>
      <c r="I125" s="23">
        <f t="shared" si="19"/>
        <v>4952</v>
      </c>
      <c r="J125" s="23">
        <f>SUM(J126:J139)</f>
        <v>4847</v>
      </c>
      <c r="K125" s="23">
        <f>SUM(K126:K139)</f>
        <v>6121</v>
      </c>
      <c r="L125" s="23">
        <f>SUM(L126:L139)</f>
        <v>4933</v>
      </c>
      <c r="M125" s="23">
        <f>SUM(M126:M139)</f>
        <v>4659</v>
      </c>
      <c r="N125" s="23">
        <f>SUM(N126:N139)</f>
        <v>5580</v>
      </c>
      <c r="O125" s="23">
        <f t="shared" si="15"/>
        <v>65316</v>
      </c>
    </row>
    <row r="126" spans="1:15" ht="12.75">
      <c r="A126" s="172"/>
      <c r="B126" s="38" t="s">
        <v>123</v>
      </c>
      <c r="C126" s="25">
        <v>1305</v>
      </c>
      <c r="D126" s="25">
        <v>1384</v>
      </c>
      <c r="E126" s="25">
        <v>2000</v>
      </c>
      <c r="F126" s="25">
        <v>1107</v>
      </c>
      <c r="G126" s="25">
        <v>1319</v>
      </c>
      <c r="H126" s="25">
        <v>2048</v>
      </c>
      <c r="I126" s="25">
        <v>1371</v>
      </c>
      <c r="J126" s="25">
        <v>1140</v>
      </c>
      <c r="K126" s="25">
        <v>1745</v>
      </c>
      <c r="L126" s="25">
        <v>1499</v>
      </c>
      <c r="M126" s="25">
        <v>1392</v>
      </c>
      <c r="N126" s="25">
        <v>1355</v>
      </c>
      <c r="O126" s="26">
        <f t="shared" si="15"/>
        <v>17665</v>
      </c>
    </row>
    <row r="127" spans="1:15" ht="12.75">
      <c r="A127" s="172"/>
      <c r="B127" s="39" t="s">
        <v>126</v>
      </c>
      <c r="C127" s="27">
        <v>1069</v>
      </c>
      <c r="D127" s="27">
        <v>1082</v>
      </c>
      <c r="E127" s="27">
        <v>1942</v>
      </c>
      <c r="F127" s="27">
        <v>1760</v>
      </c>
      <c r="G127" s="27">
        <v>1473</v>
      </c>
      <c r="H127" s="27">
        <v>1519</v>
      </c>
      <c r="I127" s="27">
        <v>1308</v>
      </c>
      <c r="J127" s="27">
        <v>1499</v>
      </c>
      <c r="K127" s="27">
        <v>1277</v>
      </c>
      <c r="L127" s="27">
        <v>1122</v>
      </c>
      <c r="M127" s="27">
        <v>1209</v>
      </c>
      <c r="N127" s="27">
        <v>1114</v>
      </c>
      <c r="O127" s="28">
        <f t="shared" si="15"/>
        <v>16374</v>
      </c>
    </row>
    <row r="128" spans="1:15" ht="12.75">
      <c r="A128" s="172"/>
      <c r="B128" s="39" t="s">
        <v>125</v>
      </c>
      <c r="C128" s="27">
        <v>1157</v>
      </c>
      <c r="D128" s="27">
        <v>953</v>
      </c>
      <c r="E128" s="27">
        <v>1009</v>
      </c>
      <c r="F128" s="27">
        <v>960</v>
      </c>
      <c r="G128" s="27">
        <v>934</v>
      </c>
      <c r="H128" s="27">
        <v>1768</v>
      </c>
      <c r="I128" s="27">
        <v>769</v>
      </c>
      <c r="J128" s="27">
        <v>825</v>
      </c>
      <c r="K128" s="27">
        <v>871</v>
      </c>
      <c r="L128" s="27">
        <v>1022</v>
      </c>
      <c r="M128" s="27">
        <v>922</v>
      </c>
      <c r="N128" s="27">
        <v>1947</v>
      </c>
      <c r="O128" s="28">
        <f t="shared" si="15"/>
        <v>13137</v>
      </c>
    </row>
    <row r="129" spans="1:15" ht="12.75">
      <c r="A129" s="172"/>
      <c r="B129" s="39" t="s">
        <v>132</v>
      </c>
      <c r="C129" s="27">
        <v>774</v>
      </c>
      <c r="D129" s="27">
        <v>535</v>
      </c>
      <c r="E129" s="27">
        <v>655</v>
      </c>
      <c r="F129" s="27">
        <v>856</v>
      </c>
      <c r="G129" s="27">
        <v>553</v>
      </c>
      <c r="H129" s="27">
        <v>531</v>
      </c>
      <c r="I129" s="27">
        <v>702</v>
      </c>
      <c r="J129" s="27">
        <v>625</v>
      </c>
      <c r="K129" s="27">
        <v>608</v>
      </c>
      <c r="L129" s="27">
        <v>559</v>
      </c>
      <c r="M129" s="27">
        <v>480</v>
      </c>
      <c r="N129" s="27">
        <v>579</v>
      </c>
      <c r="O129" s="28">
        <f t="shared" si="15"/>
        <v>7457</v>
      </c>
    </row>
    <row r="130" spans="1:15" ht="12.75">
      <c r="A130" s="172"/>
      <c r="B130" s="39" t="s">
        <v>130</v>
      </c>
      <c r="C130" s="27">
        <v>395</v>
      </c>
      <c r="D130" s="27">
        <v>343</v>
      </c>
      <c r="E130" s="27">
        <v>1331</v>
      </c>
      <c r="F130" s="27">
        <v>294</v>
      </c>
      <c r="G130" s="27">
        <v>283</v>
      </c>
      <c r="H130" s="27">
        <v>295</v>
      </c>
      <c r="I130" s="27">
        <v>413</v>
      </c>
      <c r="J130" s="27">
        <v>289</v>
      </c>
      <c r="K130" s="27">
        <v>1231</v>
      </c>
      <c r="L130" s="27">
        <v>338</v>
      </c>
      <c r="M130" s="27">
        <v>246</v>
      </c>
      <c r="N130" s="27">
        <v>215</v>
      </c>
      <c r="O130" s="28">
        <f t="shared" si="15"/>
        <v>5673</v>
      </c>
    </row>
    <row r="131" spans="1:15" ht="12.75">
      <c r="A131" s="172"/>
      <c r="B131" s="39" t="s">
        <v>131</v>
      </c>
      <c r="C131" s="27">
        <v>177</v>
      </c>
      <c r="D131" s="27">
        <v>231</v>
      </c>
      <c r="E131" s="27">
        <v>294</v>
      </c>
      <c r="F131" s="27">
        <v>327</v>
      </c>
      <c r="G131" s="27">
        <v>261</v>
      </c>
      <c r="H131" s="27">
        <v>268</v>
      </c>
      <c r="I131" s="27">
        <v>232</v>
      </c>
      <c r="J131" s="27">
        <v>247</v>
      </c>
      <c r="K131" s="27">
        <v>215</v>
      </c>
      <c r="L131" s="27">
        <v>231</v>
      </c>
      <c r="M131" s="27">
        <v>203</v>
      </c>
      <c r="N131" s="27">
        <v>240</v>
      </c>
      <c r="O131" s="28">
        <f t="shared" si="15"/>
        <v>2926</v>
      </c>
    </row>
    <row r="132" spans="1:15" ht="12.75">
      <c r="A132" s="172"/>
      <c r="B132" s="39" t="s">
        <v>127</v>
      </c>
      <c r="C132" s="27">
        <v>54</v>
      </c>
      <c r="D132" s="27">
        <v>57</v>
      </c>
      <c r="E132" s="27">
        <v>44</v>
      </c>
      <c r="F132" s="27">
        <v>40</v>
      </c>
      <c r="G132" s="27">
        <v>57</v>
      </c>
      <c r="H132" s="27">
        <v>81</v>
      </c>
      <c r="I132" s="27">
        <v>51</v>
      </c>
      <c r="J132" s="27">
        <v>80</v>
      </c>
      <c r="K132" s="27">
        <v>40</v>
      </c>
      <c r="L132" s="27">
        <v>40</v>
      </c>
      <c r="M132" s="27">
        <v>56</v>
      </c>
      <c r="N132" s="27">
        <v>40</v>
      </c>
      <c r="O132" s="28">
        <f t="shared" si="15"/>
        <v>640</v>
      </c>
    </row>
    <row r="133" spans="1:15" ht="12.75">
      <c r="A133" s="172"/>
      <c r="B133" s="39" t="s">
        <v>135</v>
      </c>
      <c r="C133" s="27">
        <v>61</v>
      </c>
      <c r="D133" s="27">
        <v>25</v>
      </c>
      <c r="E133" s="27">
        <v>43</v>
      </c>
      <c r="F133" s="27">
        <v>39</v>
      </c>
      <c r="G133" s="27">
        <v>45</v>
      </c>
      <c r="H133" s="27">
        <v>46</v>
      </c>
      <c r="I133" s="27">
        <v>47</v>
      </c>
      <c r="J133" s="27">
        <v>44</v>
      </c>
      <c r="K133" s="27">
        <v>44</v>
      </c>
      <c r="L133" s="27">
        <v>50</v>
      </c>
      <c r="M133" s="27">
        <v>44</v>
      </c>
      <c r="N133" s="27">
        <v>38</v>
      </c>
      <c r="O133" s="28">
        <f aca="true" t="shared" si="20" ref="O133:O164">SUM(C133:N133)</f>
        <v>526</v>
      </c>
    </row>
    <row r="134" spans="1:15" ht="12.75">
      <c r="A134" s="172"/>
      <c r="B134" s="39" t="s">
        <v>122</v>
      </c>
      <c r="C134" s="27">
        <v>22</v>
      </c>
      <c r="D134" s="27">
        <v>33</v>
      </c>
      <c r="E134" s="27">
        <v>58</v>
      </c>
      <c r="F134" s="27">
        <v>46</v>
      </c>
      <c r="G134" s="27">
        <v>36</v>
      </c>
      <c r="H134" s="27">
        <v>62</v>
      </c>
      <c r="I134" s="27">
        <v>19</v>
      </c>
      <c r="J134" s="27">
        <v>56</v>
      </c>
      <c r="K134" s="27">
        <v>48</v>
      </c>
      <c r="L134" s="27">
        <v>41</v>
      </c>
      <c r="M134" s="27">
        <v>73</v>
      </c>
      <c r="N134" s="27">
        <v>23</v>
      </c>
      <c r="O134" s="28">
        <f t="shared" si="20"/>
        <v>517</v>
      </c>
    </row>
    <row r="135" spans="1:15" ht="12.75">
      <c r="A135" s="172"/>
      <c r="B135" s="44" t="s">
        <v>128</v>
      </c>
      <c r="C135" s="27">
        <v>14</v>
      </c>
      <c r="D135" s="27">
        <v>10</v>
      </c>
      <c r="E135" s="27">
        <v>17</v>
      </c>
      <c r="F135" s="27">
        <v>13</v>
      </c>
      <c r="G135" s="27">
        <v>9</v>
      </c>
      <c r="H135" s="27">
        <v>10</v>
      </c>
      <c r="I135" s="27">
        <v>17</v>
      </c>
      <c r="J135" s="27">
        <v>13</v>
      </c>
      <c r="K135" s="27">
        <v>14</v>
      </c>
      <c r="L135" s="27">
        <v>13</v>
      </c>
      <c r="M135" s="27">
        <v>11</v>
      </c>
      <c r="N135" s="27">
        <v>11</v>
      </c>
      <c r="O135" s="28">
        <f t="shared" si="20"/>
        <v>152</v>
      </c>
    </row>
    <row r="136" spans="1:15" ht="12.75">
      <c r="A136" s="172"/>
      <c r="B136" s="39" t="s">
        <v>133</v>
      </c>
      <c r="C136" s="27">
        <v>5</v>
      </c>
      <c r="D136" s="27">
        <v>6</v>
      </c>
      <c r="E136" s="27">
        <v>34</v>
      </c>
      <c r="F136" s="27">
        <v>7</v>
      </c>
      <c r="G136" s="27">
        <v>7</v>
      </c>
      <c r="H136" s="27">
        <v>10</v>
      </c>
      <c r="I136" s="27">
        <v>13</v>
      </c>
      <c r="J136" s="27">
        <v>9</v>
      </c>
      <c r="K136" s="27">
        <v>16</v>
      </c>
      <c r="L136" s="27">
        <v>13</v>
      </c>
      <c r="M136" s="27">
        <v>13</v>
      </c>
      <c r="N136" s="27">
        <v>10</v>
      </c>
      <c r="O136" s="28">
        <f t="shared" si="20"/>
        <v>143</v>
      </c>
    </row>
    <row r="137" spans="1:15" ht="12.75">
      <c r="A137" s="172"/>
      <c r="B137" s="39" t="s">
        <v>134</v>
      </c>
      <c r="C137" s="27">
        <v>7</v>
      </c>
      <c r="D137" s="27">
        <v>3</v>
      </c>
      <c r="E137" s="27">
        <v>5</v>
      </c>
      <c r="F137" s="27">
        <v>9</v>
      </c>
      <c r="G137" s="27">
        <v>2</v>
      </c>
      <c r="H137" s="27">
        <v>1</v>
      </c>
      <c r="I137" s="27">
        <v>5</v>
      </c>
      <c r="J137" s="27">
        <v>8</v>
      </c>
      <c r="K137" s="27">
        <v>10</v>
      </c>
      <c r="L137" s="27">
        <v>3</v>
      </c>
      <c r="M137" s="27">
        <v>8</v>
      </c>
      <c r="N137" s="27">
        <v>3</v>
      </c>
      <c r="O137" s="28">
        <f t="shared" si="20"/>
        <v>64</v>
      </c>
    </row>
    <row r="138" spans="1:15" ht="12.75">
      <c r="A138" s="172"/>
      <c r="B138" s="39" t="s">
        <v>124</v>
      </c>
      <c r="C138" s="27">
        <v>1</v>
      </c>
      <c r="D138" s="27">
        <v>2</v>
      </c>
      <c r="E138" s="27">
        <v>1</v>
      </c>
      <c r="F138" s="27">
        <v>1</v>
      </c>
      <c r="G138" s="27">
        <v>4</v>
      </c>
      <c r="H138" s="27">
        <v>4</v>
      </c>
      <c r="I138" s="27">
        <v>5</v>
      </c>
      <c r="J138" s="27">
        <v>2</v>
      </c>
      <c r="K138" s="27">
        <v>2</v>
      </c>
      <c r="L138" s="27">
        <v>2</v>
      </c>
      <c r="M138" s="27">
        <v>1</v>
      </c>
      <c r="N138" s="27">
        <v>5</v>
      </c>
      <c r="O138" s="28">
        <f t="shared" si="20"/>
        <v>30</v>
      </c>
    </row>
    <row r="139" spans="1:15" ht="13.5" customHeight="1" thickBot="1">
      <c r="A139" s="172"/>
      <c r="B139" s="61" t="s">
        <v>129</v>
      </c>
      <c r="C139" s="20">
        <v>0</v>
      </c>
      <c r="D139" s="20">
        <v>0</v>
      </c>
      <c r="E139" s="20">
        <v>0</v>
      </c>
      <c r="F139" s="20">
        <v>1</v>
      </c>
      <c r="G139" s="20">
        <v>0</v>
      </c>
      <c r="H139" s="20">
        <v>0</v>
      </c>
      <c r="I139" s="20">
        <v>0</v>
      </c>
      <c r="J139" s="20">
        <v>10</v>
      </c>
      <c r="K139" s="20">
        <v>0</v>
      </c>
      <c r="L139" s="20">
        <v>0</v>
      </c>
      <c r="M139" s="20">
        <v>1</v>
      </c>
      <c r="N139" s="20">
        <v>0</v>
      </c>
      <c r="O139" s="29">
        <f t="shared" si="20"/>
        <v>12</v>
      </c>
    </row>
    <row r="140" spans="1:15" ht="13.5" thickBot="1">
      <c r="A140" s="172"/>
      <c r="B140" s="24" t="s">
        <v>136</v>
      </c>
      <c r="C140" s="23">
        <f>SUM(C141:C150)</f>
        <v>4753</v>
      </c>
      <c r="D140" s="23">
        <f aca="true" t="shared" si="21" ref="D140:I140">SUM(D141:D150)</f>
        <v>2960</v>
      </c>
      <c r="E140" s="23">
        <f t="shared" si="21"/>
        <v>4146</v>
      </c>
      <c r="F140" s="23">
        <f t="shared" si="21"/>
        <v>4059</v>
      </c>
      <c r="G140" s="23">
        <f t="shared" si="21"/>
        <v>3843</v>
      </c>
      <c r="H140" s="23">
        <f t="shared" si="21"/>
        <v>3301</v>
      </c>
      <c r="I140" s="23">
        <f t="shared" si="21"/>
        <v>3647</v>
      </c>
      <c r="J140" s="23">
        <f>SUM(J141:J150)</f>
        <v>5337</v>
      </c>
      <c r="K140" s="23">
        <f>SUM(K141:K150)</f>
        <v>4577</v>
      </c>
      <c r="L140" s="23">
        <f>SUM(L141:L150)</f>
        <v>2935</v>
      </c>
      <c r="M140" s="23">
        <f>SUM(M141:M150)</f>
        <v>2387</v>
      </c>
      <c r="N140" s="23">
        <f>SUM(N141:N150)</f>
        <v>4881</v>
      </c>
      <c r="O140" s="23">
        <f t="shared" si="20"/>
        <v>46826</v>
      </c>
    </row>
    <row r="141" spans="1:15" ht="12.75">
      <c r="A141" s="172"/>
      <c r="B141" s="38" t="s">
        <v>146</v>
      </c>
      <c r="C141" s="25">
        <v>3255</v>
      </c>
      <c r="D141" s="25">
        <v>1875</v>
      </c>
      <c r="E141" s="25">
        <v>2597</v>
      </c>
      <c r="F141" s="25">
        <v>2615</v>
      </c>
      <c r="G141" s="25">
        <v>2228</v>
      </c>
      <c r="H141" s="25">
        <v>1996</v>
      </c>
      <c r="I141" s="25">
        <v>2293</v>
      </c>
      <c r="J141" s="25">
        <v>4470</v>
      </c>
      <c r="K141" s="25">
        <v>3344</v>
      </c>
      <c r="L141" s="25">
        <v>1891</v>
      </c>
      <c r="M141" s="25">
        <v>1809</v>
      </c>
      <c r="N141" s="25">
        <v>2754</v>
      </c>
      <c r="O141" s="26">
        <f t="shared" si="20"/>
        <v>31127</v>
      </c>
    </row>
    <row r="142" spans="1:15" ht="12.75">
      <c r="A142" s="172"/>
      <c r="B142" s="39" t="s">
        <v>140</v>
      </c>
      <c r="C142" s="27">
        <v>1126</v>
      </c>
      <c r="D142" s="27">
        <v>767</v>
      </c>
      <c r="E142" s="27">
        <v>1111</v>
      </c>
      <c r="F142" s="27">
        <v>1203</v>
      </c>
      <c r="G142" s="27">
        <v>964</v>
      </c>
      <c r="H142" s="27">
        <v>945</v>
      </c>
      <c r="I142" s="27">
        <v>878</v>
      </c>
      <c r="J142" s="27">
        <v>713</v>
      </c>
      <c r="K142" s="27">
        <v>1137</v>
      </c>
      <c r="L142" s="27">
        <v>349</v>
      </c>
      <c r="M142" s="27">
        <v>422</v>
      </c>
      <c r="N142" s="27">
        <v>1682</v>
      </c>
      <c r="O142" s="28">
        <f t="shared" si="20"/>
        <v>11297</v>
      </c>
    </row>
    <row r="143" spans="1:15" ht="12.75">
      <c r="A143" s="172"/>
      <c r="B143" s="39" t="s">
        <v>142</v>
      </c>
      <c r="C143" s="27">
        <v>293</v>
      </c>
      <c r="D143" s="27">
        <v>250</v>
      </c>
      <c r="E143" s="27">
        <v>319</v>
      </c>
      <c r="F143" s="27">
        <v>151</v>
      </c>
      <c r="G143" s="27">
        <v>551</v>
      </c>
      <c r="H143" s="27">
        <v>247</v>
      </c>
      <c r="I143" s="27">
        <v>405</v>
      </c>
      <c r="J143" s="27">
        <v>88</v>
      </c>
      <c r="K143" s="27">
        <v>37</v>
      </c>
      <c r="L143" s="27">
        <v>652</v>
      </c>
      <c r="M143" s="27">
        <v>101</v>
      </c>
      <c r="N143" s="27">
        <v>172</v>
      </c>
      <c r="O143" s="28">
        <f t="shared" si="20"/>
        <v>3266</v>
      </c>
    </row>
    <row r="144" spans="1:15" ht="12.75">
      <c r="A144" s="172"/>
      <c r="B144" s="39" t="s">
        <v>145</v>
      </c>
      <c r="C144" s="27">
        <v>33</v>
      </c>
      <c r="D144" s="27">
        <v>13</v>
      </c>
      <c r="E144" s="27">
        <v>55</v>
      </c>
      <c r="F144" s="27">
        <v>37</v>
      </c>
      <c r="G144" s="27">
        <v>38</v>
      </c>
      <c r="H144" s="27">
        <v>72</v>
      </c>
      <c r="I144" s="27">
        <v>26</v>
      </c>
      <c r="J144" s="27">
        <v>22</v>
      </c>
      <c r="K144" s="27">
        <v>15</v>
      </c>
      <c r="L144" s="27">
        <v>11</v>
      </c>
      <c r="M144" s="27">
        <v>13</v>
      </c>
      <c r="N144" s="27">
        <v>18</v>
      </c>
      <c r="O144" s="28">
        <f t="shared" si="20"/>
        <v>353</v>
      </c>
    </row>
    <row r="145" spans="1:15" ht="12.75">
      <c r="A145" s="172"/>
      <c r="B145" s="39" t="s">
        <v>144</v>
      </c>
      <c r="C145" s="27">
        <v>28</v>
      </c>
      <c r="D145" s="27">
        <v>25</v>
      </c>
      <c r="E145" s="27">
        <v>36</v>
      </c>
      <c r="F145" s="27">
        <v>32</v>
      </c>
      <c r="G145" s="27">
        <v>33</v>
      </c>
      <c r="H145" s="27">
        <v>16</v>
      </c>
      <c r="I145" s="27">
        <v>25</v>
      </c>
      <c r="J145" s="27">
        <v>16</v>
      </c>
      <c r="K145" s="27">
        <v>21</v>
      </c>
      <c r="L145" s="27">
        <v>17</v>
      </c>
      <c r="M145" s="27">
        <v>25</v>
      </c>
      <c r="N145" s="27">
        <v>36</v>
      </c>
      <c r="O145" s="28">
        <f t="shared" si="20"/>
        <v>310</v>
      </c>
    </row>
    <row r="146" spans="1:15" ht="12.75">
      <c r="A146" s="172"/>
      <c r="B146" s="39" t="s">
        <v>139</v>
      </c>
      <c r="C146" s="27">
        <v>1</v>
      </c>
      <c r="D146" s="27">
        <v>1</v>
      </c>
      <c r="E146" s="27">
        <v>7</v>
      </c>
      <c r="F146" s="27">
        <v>0</v>
      </c>
      <c r="G146" s="27">
        <v>2</v>
      </c>
      <c r="H146" s="27">
        <v>2</v>
      </c>
      <c r="I146" s="27">
        <v>7</v>
      </c>
      <c r="J146" s="27">
        <v>0</v>
      </c>
      <c r="K146" s="27">
        <v>3</v>
      </c>
      <c r="L146" s="27">
        <v>4</v>
      </c>
      <c r="M146" s="27">
        <v>0</v>
      </c>
      <c r="N146" s="27">
        <v>199</v>
      </c>
      <c r="O146" s="28">
        <f t="shared" si="20"/>
        <v>226</v>
      </c>
    </row>
    <row r="147" spans="1:15" ht="12.75">
      <c r="A147" s="172"/>
      <c r="B147" s="39" t="s">
        <v>143</v>
      </c>
      <c r="C147" s="27">
        <v>16</v>
      </c>
      <c r="D147" s="27">
        <v>9</v>
      </c>
      <c r="E147" s="27">
        <v>10</v>
      </c>
      <c r="F147" s="27">
        <v>9</v>
      </c>
      <c r="G147" s="27">
        <v>7</v>
      </c>
      <c r="H147" s="27">
        <v>4</v>
      </c>
      <c r="I147" s="27">
        <v>8</v>
      </c>
      <c r="J147" s="27">
        <v>13</v>
      </c>
      <c r="K147" s="27">
        <v>10</v>
      </c>
      <c r="L147" s="27">
        <v>8</v>
      </c>
      <c r="M147" s="27">
        <v>10</v>
      </c>
      <c r="N147" s="27">
        <v>10</v>
      </c>
      <c r="O147" s="28">
        <f t="shared" si="20"/>
        <v>114</v>
      </c>
    </row>
    <row r="148" spans="1:15" ht="12.75">
      <c r="A148" s="172"/>
      <c r="B148" s="39" t="s">
        <v>137</v>
      </c>
      <c r="C148" s="27">
        <v>1</v>
      </c>
      <c r="D148" s="27">
        <v>20</v>
      </c>
      <c r="E148" s="27">
        <v>8</v>
      </c>
      <c r="F148" s="27">
        <v>11</v>
      </c>
      <c r="G148" s="27">
        <v>16</v>
      </c>
      <c r="H148" s="27">
        <v>8</v>
      </c>
      <c r="I148" s="27">
        <v>5</v>
      </c>
      <c r="J148" s="27">
        <v>9</v>
      </c>
      <c r="K148" s="27">
        <v>0</v>
      </c>
      <c r="L148" s="27">
        <v>0</v>
      </c>
      <c r="M148" s="27">
        <v>0</v>
      </c>
      <c r="N148" s="27">
        <v>10</v>
      </c>
      <c r="O148" s="28">
        <f t="shared" si="20"/>
        <v>88</v>
      </c>
    </row>
    <row r="149" spans="1:15" ht="12.75">
      <c r="A149" s="172"/>
      <c r="B149" s="39" t="s">
        <v>138</v>
      </c>
      <c r="C149" s="27">
        <v>0</v>
      </c>
      <c r="D149" s="27">
        <v>0</v>
      </c>
      <c r="E149" s="27">
        <v>2</v>
      </c>
      <c r="F149" s="27">
        <v>1</v>
      </c>
      <c r="G149" s="27">
        <v>4</v>
      </c>
      <c r="H149" s="27">
        <v>11</v>
      </c>
      <c r="I149" s="27">
        <v>0</v>
      </c>
      <c r="J149" s="27">
        <v>6</v>
      </c>
      <c r="K149" s="27">
        <v>10</v>
      </c>
      <c r="L149" s="27">
        <v>3</v>
      </c>
      <c r="M149" s="27">
        <v>7</v>
      </c>
      <c r="N149" s="27">
        <v>0</v>
      </c>
      <c r="O149" s="28">
        <f t="shared" si="20"/>
        <v>44</v>
      </c>
    </row>
    <row r="150" spans="1:15" ht="13.5" thickBot="1">
      <c r="A150" s="172"/>
      <c r="B150" s="40" t="s">
        <v>141</v>
      </c>
      <c r="C150" s="20">
        <v>0</v>
      </c>
      <c r="D150" s="20">
        <v>0</v>
      </c>
      <c r="E150" s="20">
        <v>1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  <c r="O150" s="29">
        <f t="shared" si="20"/>
        <v>1</v>
      </c>
    </row>
    <row r="151" spans="1:15" s="58" customFormat="1" ht="13.5" thickBot="1">
      <c r="A151" s="172"/>
      <c r="B151" s="57" t="s">
        <v>147</v>
      </c>
      <c r="C151" s="55">
        <f aca="true" t="shared" si="22" ref="C151:N151">C152+C156+C173+C177+C186</f>
        <v>33549</v>
      </c>
      <c r="D151" s="55">
        <f t="shared" si="22"/>
        <v>26012</v>
      </c>
      <c r="E151" s="55">
        <f t="shared" si="22"/>
        <v>32811</v>
      </c>
      <c r="F151" s="55">
        <f t="shared" si="22"/>
        <v>39107</v>
      </c>
      <c r="G151" s="55">
        <f t="shared" si="22"/>
        <v>37785</v>
      </c>
      <c r="H151" s="55">
        <f t="shared" si="22"/>
        <v>35576</v>
      </c>
      <c r="I151" s="55">
        <f t="shared" si="22"/>
        <v>42687</v>
      </c>
      <c r="J151" s="55">
        <f t="shared" si="22"/>
        <v>63402</v>
      </c>
      <c r="K151" s="55">
        <f t="shared" si="22"/>
        <v>39857</v>
      </c>
      <c r="L151" s="55">
        <f t="shared" si="22"/>
        <v>29897</v>
      </c>
      <c r="M151" s="55">
        <f t="shared" si="22"/>
        <v>29648</v>
      </c>
      <c r="N151" s="55">
        <f t="shared" si="22"/>
        <v>29297</v>
      </c>
      <c r="O151" s="55">
        <f t="shared" si="20"/>
        <v>439628</v>
      </c>
    </row>
    <row r="152" spans="1:15" ht="13.5" thickBot="1">
      <c r="A152" s="172"/>
      <c r="B152" s="24" t="s">
        <v>148</v>
      </c>
      <c r="C152" s="23">
        <f aca="true" t="shared" si="23" ref="C152:I152">SUM(C153:C155)</f>
        <v>179</v>
      </c>
      <c r="D152" s="23">
        <f t="shared" si="23"/>
        <v>125</v>
      </c>
      <c r="E152" s="23">
        <f t="shared" si="23"/>
        <v>278</v>
      </c>
      <c r="F152" s="23">
        <f t="shared" si="23"/>
        <v>178</v>
      </c>
      <c r="G152" s="23">
        <f t="shared" si="23"/>
        <v>182</v>
      </c>
      <c r="H152" s="23">
        <f t="shared" si="23"/>
        <v>163</v>
      </c>
      <c r="I152" s="23">
        <f t="shared" si="23"/>
        <v>303</v>
      </c>
      <c r="J152" s="23">
        <f>SUM(J153:J155)</f>
        <v>335</v>
      </c>
      <c r="K152" s="23">
        <f>SUM(K153:K155)</f>
        <v>243</v>
      </c>
      <c r="L152" s="23">
        <f>SUM(L153:L155)</f>
        <v>221</v>
      </c>
      <c r="M152" s="23">
        <f>SUM(M153:M155)</f>
        <v>197</v>
      </c>
      <c r="N152" s="23">
        <f>SUM(N153:N155)</f>
        <v>222</v>
      </c>
      <c r="O152" s="23">
        <f t="shared" si="20"/>
        <v>2626</v>
      </c>
    </row>
    <row r="153" spans="1:15" ht="12.75">
      <c r="A153" s="172"/>
      <c r="B153" s="38" t="s">
        <v>149</v>
      </c>
      <c r="C153" s="25">
        <v>125</v>
      </c>
      <c r="D153" s="25">
        <v>84</v>
      </c>
      <c r="E153" s="25">
        <v>115</v>
      </c>
      <c r="F153" s="25">
        <v>117</v>
      </c>
      <c r="G153" s="25">
        <v>131</v>
      </c>
      <c r="H153" s="25">
        <v>110</v>
      </c>
      <c r="I153" s="25">
        <v>261</v>
      </c>
      <c r="J153" s="25">
        <v>267</v>
      </c>
      <c r="K153" s="25">
        <v>196</v>
      </c>
      <c r="L153" s="25">
        <v>182</v>
      </c>
      <c r="M153" s="25">
        <v>159</v>
      </c>
      <c r="N153" s="25">
        <v>178</v>
      </c>
      <c r="O153" s="26">
        <f t="shared" si="20"/>
        <v>1925</v>
      </c>
    </row>
    <row r="154" spans="1:15" ht="12.75">
      <c r="A154" s="172"/>
      <c r="B154" s="39" t="s">
        <v>151</v>
      </c>
      <c r="C154" s="27">
        <v>30</v>
      </c>
      <c r="D154" s="27">
        <v>24</v>
      </c>
      <c r="E154" s="27">
        <v>125</v>
      </c>
      <c r="F154" s="27">
        <v>38</v>
      </c>
      <c r="G154" s="27">
        <v>16</v>
      </c>
      <c r="H154" s="27">
        <v>32</v>
      </c>
      <c r="I154" s="27">
        <v>21</v>
      </c>
      <c r="J154" s="27">
        <v>37</v>
      </c>
      <c r="K154" s="27">
        <v>36</v>
      </c>
      <c r="L154" s="27">
        <v>22</v>
      </c>
      <c r="M154" s="27">
        <v>17</v>
      </c>
      <c r="N154" s="27">
        <v>30</v>
      </c>
      <c r="O154" s="28">
        <f t="shared" si="20"/>
        <v>428</v>
      </c>
    </row>
    <row r="155" spans="1:15" ht="13.5" thickBot="1">
      <c r="A155" s="172"/>
      <c r="B155" s="40" t="s">
        <v>150</v>
      </c>
      <c r="C155" s="20">
        <v>24</v>
      </c>
      <c r="D155" s="20">
        <v>17</v>
      </c>
      <c r="E155" s="20">
        <v>38</v>
      </c>
      <c r="F155" s="20">
        <v>23</v>
      </c>
      <c r="G155" s="20">
        <v>35</v>
      </c>
      <c r="H155" s="20">
        <v>21</v>
      </c>
      <c r="I155" s="20">
        <v>21</v>
      </c>
      <c r="J155" s="20">
        <v>31</v>
      </c>
      <c r="K155" s="20">
        <v>11</v>
      </c>
      <c r="L155" s="20">
        <v>17</v>
      </c>
      <c r="M155" s="20">
        <v>21</v>
      </c>
      <c r="N155" s="20">
        <v>14</v>
      </c>
      <c r="O155" s="29">
        <f t="shared" si="20"/>
        <v>273</v>
      </c>
    </row>
    <row r="156" spans="1:15" ht="13.5" thickBot="1">
      <c r="A156" s="172"/>
      <c r="B156" s="24" t="s">
        <v>152</v>
      </c>
      <c r="C156" s="23">
        <f aca="true" t="shared" si="24" ref="C156:I156">SUM(C157:C172)</f>
        <v>2830</v>
      </c>
      <c r="D156" s="23">
        <f t="shared" si="24"/>
        <v>2361</v>
      </c>
      <c r="E156" s="23">
        <f t="shared" si="24"/>
        <v>2772</v>
      </c>
      <c r="F156" s="23">
        <f t="shared" si="24"/>
        <v>3012</v>
      </c>
      <c r="G156" s="23">
        <f t="shared" si="24"/>
        <v>3086</v>
      </c>
      <c r="H156" s="23">
        <f t="shared" si="24"/>
        <v>4197</v>
      </c>
      <c r="I156" s="23">
        <f t="shared" si="24"/>
        <v>4886</v>
      </c>
      <c r="J156" s="23">
        <f>SUM(J157:J172)</f>
        <v>4647</v>
      </c>
      <c r="K156" s="23">
        <f>SUM(K157:K172)</f>
        <v>3746</v>
      </c>
      <c r="L156" s="23">
        <f>SUM(L157:L172)</f>
        <v>2883</v>
      </c>
      <c r="M156" s="23">
        <f>SUM(M157:M172)</f>
        <v>2411</v>
      </c>
      <c r="N156" s="23">
        <f>SUM(N157:N172)</f>
        <v>2855</v>
      </c>
      <c r="O156" s="23">
        <f t="shared" si="20"/>
        <v>39686</v>
      </c>
    </row>
    <row r="157" spans="1:15" ht="12.75">
      <c r="A157" s="172"/>
      <c r="B157" s="38" t="s">
        <v>164</v>
      </c>
      <c r="C157" s="25">
        <v>875</v>
      </c>
      <c r="D157" s="25">
        <v>654</v>
      </c>
      <c r="E157" s="25">
        <v>860</v>
      </c>
      <c r="F157" s="25">
        <v>857</v>
      </c>
      <c r="G157" s="25">
        <v>972</v>
      </c>
      <c r="H157" s="25">
        <v>1222</v>
      </c>
      <c r="I157" s="25">
        <v>1432</v>
      </c>
      <c r="J157" s="25">
        <v>1385</v>
      </c>
      <c r="K157" s="25">
        <v>1223</v>
      </c>
      <c r="L157" s="25">
        <v>970</v>
      </c>
      <c r="M157" s="25">
        <v>772</v>
      </c>
      <c r="N157" s="25">
        <v>791</v>
      </c>
      <c r="O157" s="26">
        <f t="shared" si="20"/>
        <v>12013</v>
      </c>
    </row>
    <row r="158" spans="1:15" ht="12.75">
      <c r="A158" s="172"/>
      <c r="B158" s="39" t="s">
        <v>167</v>
      </c>
      <c r="C158" s="27">
        <v>640</v>
      </c>
      <c r="D158" s="27">
        <v>502</v>
      </c>
      <c r="E158" s="27">
        <v>567</v>
      </c>
      <c r="F158" s="27">
        <v>683</v>
      </c>
      <c r="G158" s="27">
        <v>625</v>
      </c>
      <c r="H158" s="27">
        <v>1015</v>
      </c>
      <c r="I158" s="27">
        <v>1245</v>
      </c>
      <c r="J158" s="27">
        <v>1066</v>
      </c>
      <c r="K158" s="27">
        <v>774</v>
      </c>
      <c r="L158" s="27">
        <v>640</v>
      </c>
      <c r="M158" s="27">
        <v>492</v>
      </c>
      <c r="N158" s="27">
        <v>629</v>
      </c>
      <c r="O158" s="28">
        <f t="shared" si="20"/>
        <v>8878</v>
      </c>
    </row>
    <row r="159" spans="1:15" ht="12.75">
      <c r="A159" s="172"/>
      <c r="B159" s="39" t="s">
        <v>163</v>
      </c>
      <c r="C159" s="27">
        <v>373</v>
      </c>
      <c r="D159" s="27">
        <v>252</v>
      </c>
      <c r="E159" s="27">
        <v>322</v>
      </c>
      <c r="F159" s="27">
        <v>374</v>
      </c>
      <c r="G159" s="27">
        <v>428</v>
      </c>
      <c r="H159" s="27">
        <v>538</v>
      </c>
      <c r="I159" s="27">
        <v>553</v>
      </c>
      <c r="J159" s="27">
        <v>593</v>
      </c>
      <c r="K159" s="27">
        <v>530</v>
      </c>
      <c r="L159" s="27">
        <v>317</v>
      </c>
      <c r="M159" s="27">
        <v>302</v>
      </c>
      <c r="N159" s="27">
        <v>371</v>
      </c>
      <c r="O159" s="28">
        <f t="shared" si="20"/>
        <v>4953</v>
      </c>
    </row>
    <row r="160" spans="1:15" ht="12.75">
      <c r="A160" s="172"/>
      <c r="B160" s="39" t="s">
        <v>162</v>
      </c>
      <c r="C160" s="27">
        <v>208</v>
      </c>
      <c r="D160" s="27">
        <v>247</v>
      </c>
      <c r="E160" s="27">
        <v>202</v>
      </c>
      <c r="F160" s="27">
        <v>264</v>
      </c>
      <c r="G160" s="27">
        <v>244</v>
      </c>
      <c r="H160" s="27">
        <v>374</v>
      </c>
      <c r="I160" s="27">
        <v>306</v>
      </c>
      <c r="J160" s="27">
        <v>302</v>
      </c>
      <c r="K160" s="27">
        <v>293</v>
      </c>
      <c r="L160" s="27">
        <v>226</v>
      </c>
      <c r="M160" s="27">
        <v>151</v>
      </c>
      <c r="N160" s="27">
        <v>216</v>
      </c>
      <c r="O160" s="28">
        <f t="shared" si="20"/>
        <v>3033</v>
      </c>
    </row>
    <row r="161" spans="1:15" ht="12.75">
      <c r="A161" s="172"/>
      <c r="B161" s="39" t="s">
        <v>154</v>
      </c>
      <c r="C161" s="27">
        <v>150</v>
      </c>
      <c r="D161" s="27">
        <v>117</v>
      </c>
      <c r="E161" s="27">
        <v>123</v>
      </c>
      <c r="F161" s="27">
        <v>167</v>
      </c>
      <c r="G161" s="27">
        <v>146</v>
      </c>
      <c r="H161" s="27">
        <v>281</v>
      </c>
      <c r="I161" s="27">
        <v>394</v>
      </c>
      <c r="J161" s="27">
        <v>307</v>
      </c>
      <c r="K161" s="27">
        <v>224</v>
      </c>
      <c r="L161" s="27">
        <v>131</v>
      </c>
      <c r="M161" s="27">
        <v>112</v>
      </c>
      <c r="N161" s="27">
        <v>121</v>
      </c>
      <c r="O161" s="28">
        <f t="shared" si="20"/>
        <v>2273</v>
      </c>
    </row>
    <row r="162" spans="1:15" ht="12.75">
      <c r="A162" s="172"/>
      <c r="B162" s="39" t="s">
        <v>156</v>
      </c>
      <c r="C162" s="27">
        <v>151</v>
      </c>
      <c r="D162" s="27">
        <v>135</v>
      </c>
      <c r="E162" s="27">
        <v>126</v>
      </c>
      <c r="F162" s="27">
        <v>128</v>
      </c>
      <c r="G162" s="27">
        <v>153</v>
      </c>
      <c r="H162" s="27">
        <v>186</v>
      </c>
      <c r="I162" s="27">
        <v>316</v>
      </c>
      <c r="J162" s="27">
        <v>277</v>
      </c>
      <c r="K162" s="27">
        <v>228</v>
      </c>
      <c r="L162" s="27">
        <v>138</v>
      </c>
      <c r="M162" s="27">
        <v>124</v>
      </c>
      <c r="N162" s="27">
        <v>172</v>
      </c>
      <c r="O162" s="28">
        <f t="shared" si="20"/>
        <v>2134</v>
      </c>
    </row>
    <row r="163" spans="1:15" ht="12.75">
      <c r="A163" s="172"/>
      <c r="B163" s="39" t="s">
        <v>158</v>
      </c>
      <c r="C163" s="27">
        <v>100</v>
      </c>
      <c r="D163" s="27">
        <v>111</v>
      </c>
      <c r="E163" s="27">
        <v>115</v>
      </c>
      <c r="F163" s="27">
        <v>136</v>
      </c>
      <c r="G163" s="27">
        <v>151</v>
      </c>
      <c r="H163" s="27">
        <v>178</v>
      </c>
      <c r="I163" s="27">
        <v>156</v>
      </c>
      <c r="J163" s="27">
        <v>167</v>
      </c>
      <c r="K163" s="27">
        <v>147</v>
      </c>
      <c r="L163" s="27">
        <v>117</v>
      </c>
      <c r="M163" s="27">
        <v>126</v>
      </c>
      <c r="N163" s="27">
        <v>153</v>
      </c>
      <c r="O163" s="28">
        <f t="shared" si="20"/>
        <v>1657</v>
      </c>
    </row>
    <row r="164" spans="1:15" ht="12.75">
      <c r="A164" s="172"/>
      <c r="B164" s="39" t="s">
        <v>161</v>
      </c>
      <c r="C164" s="27">
        <v>108</v>
      </c>
      <c r="D164" s="27">
        <v>73</v>
      </c>
      <c r="E164" s="27">
        <v>119</v>
      </c>
      <c r="F164" s="27">
        <v>120</v>
      </c>
      <c r="G164" s="27">
        <v>101</v>
      </c>
      <c r="H164" s="27">
        <v>136</v>
      </c>
      <c r="I164" s="27">
        <v>169</v>
      </c>
      <c r="J164" s="27">
        <v>133</v>
      </c>
      <c r="K164" s="27">
        <v>103</v>
      </c>
      <c r="L164" s="27">
        <v>103</v>
      </c>
      <c r="M164" s="27">
        <v>97</v>
      </c>
      <c r="N164" s="27">
        <v>107</v>
      </c>
      <c r="O164" s="28">
        <f t="shared" si="20"/>
        <v>1369</v>
      </c>
    </row>
    <row r="165" spans="1:15" ht="12.75">
      <c r="A165" s="172"/>
      <c r="B165" s="39" t="s">
        <v>159</v>
      </c>
      <c r="C165" s="27">
        <v>64</v>
      </c>
      <c r="D165" s="27">
        <v>128</v>
      </c>
      <c r="E165" s="27">
        <v>96</v>
      </c>
      <c r="F165" s="27">
        <v>86</v>
      </c>
      <c r="G165" s="27">
        <v>82</v>
      </c>
      <c r="H165" s="27">
        <v>80</v>
      </c>
      <c r="I165" s="33">
        <v>114</v>
      </c>
      <c r="J165" s="27">
        <v>141</v>
      </c>
      <c r="K165" s="27">
        <v>71</v>
      </c>
      <c r="L165" s="27">
        <v>80</v>
      </c>
      <c r="M165" s="27">
        <v>80</v>
      </c>
      <c r="N165" s="27">
        <v>71</v>
      </c>
      <c r="O165" s="28">
        <f aca="true" t="shared" si="25" ref="O165:O196">SUM(C165:N165)</f>
        <v>1093</v>
      </c>
    </row>
    <row r="166" spans="1:15" ht="12.75">
      <c r="A166" s="172"/>
      <c r="B166" s="39" t="s">
        <v>157</v>
      </c>
      <c r="C166" s="27">
        <v>57</v>
      </c>
      <c r="D166" s="27">
        <v>45</v>
      </c>
      <c r="E166" s="27">
        <v>77</v>
      </c>
      <c r="F166" s="27">
        <v>66</v>
      </c>
      <c r="G166" s="27">
        <v>59</v>
      </c>
      <c r="H166" s="27">
        <v>62</v>
      </c>
      <c r="I166" s="27">
        <v>62</v>
      </c>
      <c r="J166" s="27">
        <v>82</v>
      </c>
      <c r="K166" s="27">
        <v>39</v>
      </c>
      <c r="L166" s="27">
        <v>50</v>
      </c>
      <c r="M166" s="27">
        <v>39</v>
      </c>
      <c r="N166" s="27">
        <v>69</v>
      </c>
      <c r="O166" s="28">
        <f t="shared" si="25"/>
        <v>707</v>
      </c>
    </row>
    <row r="167" spans="1:15" ht="12.75">
      <c r="A167" s="172"/>
      <c r="B167" s="39" t="s">
        <v>165</v>
      </c>
      <c r="C167" s="27">
        <v>50</v>
      </c>
      <c r="D167" s="27">
        <v>36</v>
      </c>
      <c r="E167" s="27">
        <v>78</v>
      </c>
      <c r="F167" s="27">
        <v>59</v>
      </c>
      <c r="G167" s="27">
        <v>55</v>
      </c>
      <c r="H167" s="27">
        <v>67</v>
      </c>
      <c r="I167" s="27">
        <v>69</v>
      </c>
      <c r="J167" s="27">
        <v>75</v>
      </c>
      <c r="K167" s="27">
        <v>56</v>
      </c>
      <c r="L167" s="27">
        <v>57</v>
      </c>
      <c r="M167" s="27">
        <v>50</v>
      </c>
      <c r="N167" s="27">
        <v>54</v>
      </c>
      <c r="O167" s="28">
        <f t="shared" si="25"/>
        <v>706</v>
      </c>
    </row>
    <row r="168" spans="1:15" ht="12.75">
      <c r="A168" s="172"/>
      <c r="B168" s="39" t="s">
        <v>166</v>
      </c>
      <c r="C168" s="27">
        <v>11</v>
      </c>
      <c r="D168" s="27">
        <v>15</v>
      </c>
      <c r="E168" s="27">
        <v>25</v>
      </c>
      <c r="F168" s="27">
        <v>32</v>
      </c>
      <c r="G168" s="27">
        <v>29</v>
      </c>
      <c r="H168" s="27">
        <v>27</v>
      </c>
      <c r="I168" s="27">
        <v>26</v>
      </c>
      <c r="J168" s="27">
        <v>46</v>
      </c>
      <c r="K168" s="27">
        <v>29</v>
      </c>
      <c r="L168" s="27">
        <v>11</v>
      </c>
      <c r="M168" s="27">
        <v>26</v>
      </c>
      <c r="N168" s="27">
        <v>40</v>
      </c>
      <c r="O168" s="28">
        <f t="shared" si="25"/>
        <v>317</v>
      </c>
    </row>
    <row r="169" spans="1:15" ht="12.75">
      <c r="A169" s="172"/>
      <c r="B169" s="39" t="s">
        <v>155</v>
      </c>
      <c r="C169" s="27">
        <v>21</v>
      </c>
      <c r="D169" s="27">
        <v>28</v>
      </c>
      <c r="E169" s="27">
        <v>29</v>
      </c>
      <c r="F169" s="27">
        <v>26</v>
      </c>
      <c r="G169" s="27">
        <v>16</v>
      </c>
      <c r="H169" s="27">
        <v>19</v>
      </c>
      <c r="I169" s="27">
        <v>18</v>
      </c>
      <c r="J169" s="27">
        <v>28</v>
      </c>
      <c r="K169" s="27">
        <v>15</v>
      </c>
      <c r="L169" s="27">
        <v>22</v>
      </c>
      <c r="M169" s="27">
        <v>18</v>
      </c>
      <c r="N169" s="27">
        <v>32</v>
      </c>
      <c r="O169" s="28">
        <f t="shared" si="25"/>
        <v>272</v>
      </c>
    </row>
    <row r="170" spans="1:15" ht="12.75">
      <c r="A170" s="172"/>
      <c r="B170" s="39" t="s">
        <v>160</v>
      </c>
      <c r="C170" s="27">
        <v>11</v>
      </c>
      <c r="D170" s="27">
        <v>9</v>
      </c>
      <c r="E170" s="27">
        <v>17</v>
      </c>
      <c r="F170" s="27">
        <v>9</v>
      </c>
      <c r="G170" s="27">
        <v>15</v>
      </c>
      <c r="H170" s="27">
        <v>10</v>
      </c>
      <c r="I170" s="27">
        <v>15</v>
      </c>
      <c r="J170" s="27">
        <v>29</v>
      </c>
      <c r="K170" s="27">
        <v>8</v>
      </c>
      <c r="L170" s="27">
        <v>12</v>
      </c>
      <c r="M170" s="27">
        <v>15</v>
      </c>
      <c r="N170" s="27">
        <v>15</v>
      </c>
      <c r="O170" s="28">
        <f t="shared" si="25"/>
        <v>165</v>
      </c>
    </row>
    <row r="171" spans="1:15" ht="12.75">
      <c r="A171" s="172"/>
      <c r="B171" s="39" t="s">
        <v>153</v>
      </c>
      <c r="C171" s="27">
        <v>11</v>
      </c>
      <c r="D171" s="27">
        <v>9</v>
      </c>
      <c r="E171" s="27">
        <v>16</v>
      </c>
      <c r="F171" s="27">
        <v>5</v>
      </c>
      <c r="G171" s="27">
        <v>10</v>
      </c>
      <c r="H171" s="27">
        <v>2</v>
      </c>
      <c r="I171" s="27">
        <v>11</v>
      </c>
      <c r="J171" s="27">
        <v>15</v>
      </c>
      <c r="K171" s="27">
        <v>6</v>
      </c>
      <c r="L171" s="27">
        <v>9</v>
      </c>
      <c r="M171" s="27">
        <v>7</v>
      </c>
      <c r="N171" s="27">
        <v>14</v>
      </c>
      <c r="O171" s="28">
        <f t="shared" si="25"/>
        <v>115</v>
      </c>
    </row>
    <row r="172" spans="1:15" ht="13.5" thickBot="1">
      <c r="A172" s="172"/>
      <c r="B172" s="40" t="s">
        <v>168</v>
      </c>
      <c r="C172" s="20">
        <v>0</v>
      </c>
      <c r="D172" s="20">
        <v>0</v>
      </c>
      <c r="E172" s="20">
        <v>0</v>
      </c>
      <c r="F172" s="20">
        <v>0</v>
      </c>
      <c r="G172" s="20">
        <v>0</v>
      </c>
      <c r="H172" s="20">
        <v>0</v>
      </c>
      <c r="I172" s="20">
        <v>0</v>
      </c>
      <c r="J172" s="20">
        <v>1</v>
      </c>
      <c r="K172" s="20">
        <v>0</v>
      </c>
      <c r="L172" s="20">
        <v>0</v>
      </c>
      <c r="M172" s="20">
        <v>0</v>
      </c>
      <c r="N172" s="20">
        <v>0</v>
      </c>
      <c r="O172" s="29">
        <f t="shared" si="25"/>
        <v>1</v>
      </c>
    </row>
    <row r="173" spans="1:15" ht="13.5" thickBot="1">
      <c r="A173" s="172"/>
      <c r="B173" s="24" t="s">
        <v>169</v>
      </c>
      <c r="C173" s="23">
        <f aca="true" t="shared" si="26" ref="C173:I173">SUM(C174:C176)</f>
        <v>4304</v>
      </c>
      <c r="D173" s="23">
        <f t="shared" si="26"/>
        <v>3398</v>
      </c>
      <c r="E173" s="23">
        <f t="shared" si="26"/>
        <v>3846</v>
      </c>
      <c r="F173" s="23">
        <f t="shared" si="26"/>
        <v>5273</v>
      </c>
      <c r="G173" s="23">
        <f t="shared" si="26"/>
        <v>4507</v>
      </c>
      <c r="H173" s="23">
        <f t="shared" si="26"/>
        <v>3435</v>
      </c>
      <c r="I173" s="23">
        <f t="shared" si="26"/>
        <v>3266</v>
      </c>
      <c r="J173" s="23">
        <f>SUM(J174:J176)</f>
        <v>3328</v>
      </c>
      <c r="K173" s="23">
        <f>SUM(K174:K176)</f>
        <v>2124</v>
      </c>
      <c r="L173" s="23">
        <f>SUM(L174:L176)</f>
        <v>2464</v>
      </c>
      <c r="M173" s="23">
        <f>SUM(M174:M176)</f>
        <v>2324</v>
      </c>
      <c r="N173" s="23">
        <f>SUM(N174:N176)</f>
        <v>2298</v>
      </c>
      <c r="O173" s="23">
        <f t="shared" si="25"/>
        <v>40567</v>
      </c>
    </row>
    <row r="174" spans="1:15" ht="12.75">
      <c r="A174" s="172"/>
      <c r="B174" s="38" t="s">
        <v>172</v>
      </c>
      <c r="C174" s="25">
        <v>3107</v>
      </c>
      <c r="D174" s="25">
        <v>2335</v>
      </c>
      <c r="E174" s="25">
        <v>2661</v>
      </c>
      <c r="F174" s="25">
        <v>3875</v>
      </c>
      <c r="G174" s="25">
        <v>3087</v>
      </c>
      <c r="H174" s="25">
        <v>2104</v>
      </c>
      <c r="I174" s="25">
        <v>1679</v>
      </c>
      <c r="J174" s="25">
        <v>1508</v>
      </c>
      <c r="K174" s="25">
        <v>1130</v>
      </c>
      <c r="L174" s="25">
        <v>1347</v>
      </c>
      <c r="M174" s="25">
        <v>1155</v>
      </c>
      <c r="N174" s="25">
        <v>1098</v>
      </c>
      <c r="O174" s="26">
        <f t="shared" si="25"/>
        <v>25086</v>
      </c>
    </row>
    <row r="175" spans="1:15" ht="12.75">
      <c r="A175" s="172"/>
      <c r="B175" s="39" t="s">
        <v>171</v>
      </c>
      <c r="C175" s="27">
        <v>627</v>
      </c>
      <c r="D175" s="27">
        <v>565</v>
      </c>
      <c r="E175" s="27">
        <v>648</v>
      </c>
      <c r="F175" s="27">
        <v>674</v>
      </c>
      <c r="G175" s="27">
        <v>703</v>
      </c>
      <c r="H175" s="27">
        <v>680</v>
      </c>
      <c r="I175" s="27">
        <v>834</v>
      </c>
      <c r="J175" s="27">
        <v>958</v>
      </c>
      <c r="K175" s="27">
        <v>603</v>
      </c>
      <c r="L175" s="27">
        <v>555</v>
      </c>
      <c r="M175" s="27">
        <v>602</v>
      </c>
      <c r="N175" s="27">
        <v>605</v>
      </c>
      <c r="O175" s="28">
        <f t="shared" si="25"/>
        <v>8054</v>
      </c>
    </row>
    <row r="176" spans="1:15" ht="13.5" thickBot="1">
      <c r="A176" s="172"/>
      <c r="B176" s="40" t="s">
        <v>170</v>
      </c>
      <c r="C176" s="20">
        <v>570</v>
      </c>
      <c r="D176" s="20">
        <v>498</v>
      </c>
      <c r="E176" s="20">
        <v>537</v>
      </c>
      <c r="F176" s="20">
        <v>724</v>
      </c>
      <c r="G176" s="20">
        <v>717</v>
      </c>
      <c r="H176" s="20">
        <v>651</v>
      </c>
      <c r="I176" s="20">
        <v>753</v>
      </c>
      <c r="J176" s="20">
        <v>862</v>
      </c>
      <c r="K176" s="20">
        <v>391</v>
      </c>
      <c r="L176" s="20">
        <v>562</v>
      </c>
      <c r="M176" s="20">
        <v>567</v>
      </c>
      <c r="N176" s="20">
        <v>595</v>
      </c>
      <c r="O176" s="29">
        <f t="shared" si="25"/>
        <v>7427</v>
      </c>
    </row>
    <row r="177" spans="1:15" ht="13.5" thickBot="1">
      <c r="A177" s="172"/>
      <c r="B177" s="24" t="s">
        <v>173</v>
      </c>
      <c r="C177" s="23">
        <f aca="true" t="shared" si="27" ref="C177:I177">SUM(C178:C185)</f>
        <v>3512</v>
      </c>
      <c r="D177" s="23">
        <f t="shared" si="27"/>
        <v>2517</v>
      </c>
      <c r="E177" s="23">
        <f t="shared" si="27"/>
        <v>2845</v>
      </c>
      <c r="F177" s="23">
        <f t="shared" si="27"/>
        <v>3485</v>
      </c>
      <c r="G177" s="23">
        <f t="shared" si="27"/>
        <v>3078</v>
      </c>
      <c r="H177" s="23">
        <f t="shared" si="27"/>
        <v>3333</v>
      </c>
      <c r="I177" s="23">
        <f t="shared" si="27"/>
        <v>5894</v>
      </c>
      <c r="J177" s="23">
        <f>SUM(J178:J185)</f>
        <v>8510</v>
      </c>
      <c r="K177" s="23">
        <f>SUM(K178:K185)</f>
        <v>3816</v>
      </c>
      <c r="L177" s="23">
        <f>SUM(L178:L185)</f>
        <v>2800</v>
      </c>
      <c r="M177" s="23">
        <f>SUM(M178:M185)</f>
        <v>2863</v>
      </c>
      <c r="N177" s="23">
        <f>SUM(N178:N185)</f>
        <v>2568</v>
      </c>
      <c r="O177" s="23">
        <f t="shared" si="25"/>
        <v>45221</v>
      </c>
    </row>
    <row r="178" spans="1:15" ht="12.75">
      <c r="A178" s="172"/>
      <c r="B178" s="38" t="s">
        <v>179</v>
      </c>
      <c r="C178" s="25">
        <v>2059</v>
      </c>
      <c r="D178" s="25">
        <v>1309</v>
      </c>
      <c r="E178" s="25">
        <v>1389</v>
      </c>
      <c r="F178" s="25">
        <v>1775</v>
      </c>
      <c r="G178" s="25">
        <v>1412</v>
      </c>
      <c r="H178" s="25">
        <v>1768</v>
      </c>
      <c r="I178" s="25">
        <v>3378</v>
      </c>
      <c r="J178" s="25">
        <v>4831</v>
      </c>
      <c r="K178" s="25">
        <v>2213</v>
      </c>
      <c r="L178" s="25">
        <v>1400</v>
      </c>
      <c r="M178" s="25">
        <v>1556</v>
      </c>
      <c r="N178" s="25">
        <v>1295</v>
      </c>
      <c r="O178" s="26">
        <f t="shared" si="25"/>
        <v>24385</v>
      </c>
    </row>
    <row r="179" spans="1:15" ht="12.75">
      <c r="A179" s="172"/>
      <c r="B179" s="39" t="s">
        <v>174</v>
      </c>
      <c r="C179" s="27">
        <v>799</v>
      </c>
      <c r="D179" s="27">
        <v>745</v>
      </c>
      <c r="E179" s="27">
        <v>814</v>
      </c>
      <c r="F179" s="27">
        <v>999</v>
      </c>
      <c r="G179" s="27">
        <v>828</v>
      </c>
      <c r="H179" s="27">
        <v>846</v>
      </c>
      <c r="I179" s="27">
        <v>1683</v>
      </c>
      <c r="J179" s="27">
        <v>2630</v>
      </c>
      <c r="K179" s="27">
        <v>1106</v>
      </c>
      <c r="L179" s="27">
        <v>756</v>
      </c>
      <c r="M179" s="27">
        <v>769</v>
      </c>
      <c r="N179" s="27">
        <v>717</v>
      </c>
      <c r="O179" s="28">
        <f t="shared" si="25"/>
        <v>12692</v>
      </c>
    </row>
    <row r="180" spans="1:15" ht="12.75">
      <c r="A180" s="172"/>
      <c r="B180" s="39" t="s">
        <v>181</v>
      </c>
      <c r="C180" s="27">
        <v>357</v>
      </c>
      <c r="D180" s="27">
        <v>228</v>
      </c>
      <c r="E180" s="27">
        <v>320</v>
      </c>
      <c r="F180" s="27">
        <v>339</v>
      </c>
      <c r="G180" s="27">
        <v>397</v>
      </c>
      <c r="H180" s="27">
        <v>316</v>
      </c>
      <c r="I180" s="27">
        <v>441</v>
      </c>
      <c r="J180" s="27">
        <v>689</v>
      </c>
      <c r="K180" s="27">
        <v>240</v>
      </c>
      <c r="L180" s="27">
        <v>292</v>
      </c>
      <c r="M180" s="27">
        <v>226</v>
      </c>
      <c r="N180" s="27">
        <v>251</v>
      </c>
      <c r="O180" s="28">
        <f t="shared" si="25"/>
        <v>4096</v>
      </c>
    </row>
    <row r="181" spans="1:15" ht="12.75">
      <c r="A181" s="172"/>
      <c r="B181" s="39" t="s">
        <v>176</v>
      </c>
      <c r="C181" s="27">
        <v>232</v>
      </c>
      <c r="D181" s="27">
        <v>153</v>
      </c>
      <c r="E181" s="27">
        <v>263</v>
      </c>
      <c r="F181" s="27">
        <v>259</v>
      </c>
      <c r="G181" s="27">
        <v>358</v>
      </c>
      <c r="H181" s="27">
        <v>241</v>
      </c>
      <c r="I181" s="27">
        <v>273</v>
      </c>
      <c r="J181" s="27">
        <v>244</v>
      </c>
      <c r="K181" s="27">
        <v>183</v>
      </c>
      <c r="L181" s="27">
        <v>277</v>
      </c>
      <c r="M181" s="27">
        <v>237</v>
      </c>
      <c r="N181" s="27">
        <v>244</v>
      </c>
      <c r="O181" s="28">
        <f t="shared" si="25"/>
        <v>2964</v>
      </c>
    </row>
    <row r="182" spans="1:15" ht="12.75">
      <c r="A182" s="172"/>
      <c r="B182" s="39" t="s">
        <v>180</v>
      </c>
      <c r="C182" s="27">
        <v>21</v>
      </c>
      <c r="D182" s="27">
        <v>42</v>
      </c>
      <c r="E182" s="27">
        <v>28</v>
      </c>
      <c r="F182" s="27">
        <v>54</v>
      </c>
      <c r="G182" s="27">
        <v>41</v>
      </c>
      <c r="H182" s="27">
        <v>84</v>
      </c>
      <c r="I182" s="27">
        <v>68</v>
      </c>
      <c r="J182" s="27">
        <v>55</v>
      </c>
      <c r="K182" s="27">
        <v>36</v>
      </c>
      <c r="L182" s="27">
        <v>41</v>
      </c>
      <c r="M182" s="27">
        <v>33</v>
      </c>
      <c r="N182" s="27">
        <v>26</v>
      </c>
      <c r="O182" s="28">
        <f t="shared" si="25"/>
        <v>529</v>
      </c>
    </row>
    <row r="183" spans="1:15" ht="12.75">
      <c r="A183" s="172"/>
      <c r="B183" s="39" t="s">
        <v>178</v>
      </c>
      <c r="C183" s="27">
        <v>29</v>
      </c>
      <c r="D183" s="27">
        <v>31</v>
      </c>
      <c r="E183" s="27">
        <v>14</v>
      </c>
      <c r="F183" s="27">
        <v>37</v>
      </c>
      <c r="G183" s="27">
        <v>32</v>
      </c>
      <c r="H183" s="27">
        <v>53</v>
      </c>
      <c r="I183" s="27">
        <v>34</v>
      </c>
      <c r="J183" s="27">
        <v>43</v>
      </c>
      <c r="K183" s="27">
        <v>25</v>
      </c>
      <c r="L183" s="27">
        <v>20</v>
      </c>
      <c r="M183" s="27">
        <v>26</v>
      </c>
      <c r="N183" s="27">
        <v>21</v>
      </c>
      <c r="O183" s="28">
        <f t="shared" si="25"/>
        <v>365</v>
      </c>
    </row>
    <row r="184" spans="1:15" ht="12.75">
      <c r="A184" s="172"/>
      <c r="B184" s="39" t="s">
        <v>175</v>
      </c>
      <c r="C184" s="27">
        <v>10</v>
      </c>
      <c r="D184" s="27">
        <v>6</v>
      </c>
      <c r="E184" s="27">
        <v>10</v>
      </c>
      <c r="F184" s="27">
        <v>9</v>
      </c>
      <c r="G184" s="27">
        <v>7</v>
      </c>
      <c r="H184" s="27">
        <v>9</v>
      </c>
      <c r="I184" s="27">
        <v>12</v>
      </c>
      <c r="J184" s="27">
        <v>16</v>
      </c>
      <c r="K184" s="27">
        <v>8</v>
      </c>
      <c r="L184" s="27">
        <v>7</v>
      </c>
      <c r="M184" s="27">
        <v>6</v>
      </c>
      <c r="N184" s="27">
        <v>11</v>
      </c>
      <c r="O184" s="28">
        <f t="shared" si="25"/>
        <v>111</v>
      </c>
    </row>
    <row r="185" spans="1:15" ht="13.5" thickBot="1">
      <c r="A185" s="172"/>
      <c r="B185" s="40" t="s">
        <v>177</v>
      </c>
      <c r="C185" s="20">
        <v>5</v>
      </c>
      <c r="D185" s="20">
        <v>3</v>
      </c>
      <c r="E185" s="20">
        <v>7</v>
      </c>
      <c r="F185" s="20">
        <v>13</v>
      </c>
      <c r="G185" s="20">
        <v>3</v>
      </c>
      <c r="H185" s="20">
        <v>16</v>
      </c>
      <c r="I185" s="20">
        <v>5</v>
      </c>
      <c r="J185" s="20">
        <v>2</v>
      </c>
      <c r="K185" s="20">
        <v>5</v>
      </c>
      <c r="L185" s="20">
        <v>7</v>
      </c>
      <c r="M185" s="20">
        <v>10</v>
      </c>
      <c r="N185" s="20">
        <v>3</v>
      </c>
      <c r="O185" s="29">
        <f t="shared" si="25"/>
        <v>79</v>
      </c>
    </row>
    <row r="186" spans="1:15" ht="13.5" thickBot="1">
      <c r="A186" s="172"/>
      <c r="B186" s="24" t="s">
        <v>182</v>
      </c>
      <c r="C186" s="23">
        <f aca="true" t="shared" si="28" ref="C186:I186">SUM(C187:C205)</f>
        <v>22724</v>
      </c>
      <c r="D186" s="23">
        <f t="shared" si="28"/>
        <v>17611</v>
      </c>
      <c r="E186" s="23">
        <f t="shared" si="28"/>
        <v>23070</v>
      </c>
      <c r="F186" s="23">
        <f t="shared" si="28"/>
        <v>27159</v>
      </c>
      <c r="G186" s="23">
        <f t="shared" si="28"/>
        <v>26932</v>
      </c>
      <c r="H186" s="23">
        <f t="shared" si="28"/>
        <v>24448</v>
      </c>
      <c r="I186" s="23">
        <f t="shared" si="28"/>
        <v>28338</v>
      </c>
      <c r="J186" s="23">
        <f>SUM(J187:J205)</f>
        <v>46582</v>
      </c>
      <c r="K186" s="23">
        <f>SUM(K187:K205)</f>
        <v>29928</v>
      </c>
      <c r="L186" s="23">
        <f>SUM(L187:L205)</f>
        <v>21529</v>
      </c>
      <c r="M186" s="23">
        <f>SUM(M187:M205)</f>
        <v>21853</v>
      </c>
      <c r="N186" s="23">
        <f>SUM(N187:N205)</f>
        <v>21354</v>
      </c>
      <c r="O186" s="23">
        <f>SUM(C186:N186)</f>
        <v>311528</v>
      </c>
    </row>
    <row r="187" spans="1:15" ht="12.75">
      <c r="A187" s="172"/>
      <c r="B187" s="38" t="s">
        <v>186</v>
      </c>
      <c r="C187" s="25">
        <v>9011</v>
      </c>
      <c r="D187" s="25">
        <v>6176</v>
      </c>
      <c r="E187" s="25">
        <v>9451</v>
      </c>
      <c r="F187" s="25">
        <v>8959</v>
      </c>
      <c r="G187" s="25">
        <v>10708</v>
      </c>
      <c r="H187" s="25">
        <v>8648</v>
      </c>
      <c r="I187" s="25">
        <v>10797</v>
      </c>
      <c r="J187" s="25">
        <v>21952</v>
      </c>
      <c r="K187" s="25">
        <v>10226</v>
      </c>
      <c r="L187" s="25">
        <v>7079</v>
      </c>
      <c r="M187" s="25">
        <v>7793</v>
      </c>
      <c r="N187" s="25">
        <v>8234</v>
      </c>
      <c r="O187" s="26">
        <f aca="true" t="shared" si="29" ref="O187:O205">SUM(C187:N187)</f>
        <v>119034</v>
      </c>
    </row>
    <row r="188" spans="1:15" ht="12.75">
      <c r="A188" s="172"/>
      <c r="B188" s="39" t="s">
        <v>187</v>
      </c>
      <c r="C188" s="27">
        <v>4069</v>
      </c>
      <c r="D188" s="27">
        <v>3006</v>
      </c>
      <c r="E188" s="27">
        <v>3846</v>
      </c>
      <c r="F188" s="27">
        <v>5726</v>
      </c>
      <c r="G188" s="27">
        <v>4274</v>
      </c>
      <c r="H188" s="27">
        <v>4716</v>
      </c>
      <c r="I188" s="27">
        <v>6747</v>
      </c>
      <c r="J188" s="27">
        <v>8540</v>
      </c>
      <c r="K188" s="27">
        <v>8031</v>
      </c>
      <c r="L188" s="27">
        <v>5455</v>
      </c>
      <c r="M188" s="27">
        <v>4166</v>
      </c>
      <c r="N188" s="27">
        <v>3426</v>
      </c>
      <c r="O188" s="28">
        <f t="shared" si="29"/>
        <v>62002</v>
      </c>
    </row>
    <row r="189" spans="1:15" ht="12.75">
      <c r="A189" s="172"/>
      <c r="B189" s="39" t="s">
        <v>199</v>
      </c>
      <c r="C189" s="27">
        <v>3795</v>
      </c>
      <c r="D189" s="27">
        <v>3294</v>
      </c>
      <c r="E189" s="27">
        <v>3619</v>
      </c>
      <c r="F189" s="27">
        <v>4842</v>
      </c>
      <c r="G189" s="27">
        <v>3933</v>
      </c>
      <c r="H189" s="27">
        <v>4403</v>
      </c>
      <c r="I189" s="27">
        <v>3846</v>
      </c>
      <c r="J189" s="27">
        <v>5953</v>
      </c>
      <c r="K189" s="27">
        <v>5244</v>
      </c>
      <c r="L189" s="27">
        <v>3254</v>
      </c>
      <c r="M189" s="27">
        <v>3260</v>
      </c>
      <c r="N189" s="27">
        <v>3419</v>
      </c>
      <c r="O189" s="28">
        <f t="shared" si="29"/>
        <v>48862</v>
      </c>
    </row>
    <row r="190" spans="1:15" ht="12.75">
      <c r="A190" s="172"/>
      <c r="B190" s="39" t="s">
        <v>189</v>
      </c>
      <c r="C190" s="27">
        <v>1811</v>
      </c>
      <c r="D190" s="27">
        <v>1496</v>
      </c>
      <c r="E190" s="27">
        <v>2046</v>
      </c>
      <c r="F190" s="27">
        <v>2450</v>
      </c>
      <c r="G190" s="27">
        <v>2397</v>
      </c>
      <c r="H190" s="27">
        <v>2162</v>
      </c>
      <c r="I190" s="27">
        <v>2127</v>
      </c>
      <c r="J190" s="27">
        <v>2534</v>
      </c>
      <c r="K190" s="27">
        <v>1934</v>
      </c>
      <c r="L190" s="27">
        <v>1871</v>
      </c>
      <c r="M190" s="27">
        <v>2211</v>
      </c>
      <c r="N190" s="27">
        <v>2330</v>
      </c>
      <c r="O190" s="28">
        <f t="shared" si="29"/>
        <v>25369</v>
      </c>
    </row>
    <row r="191" spans="1:15" ht="12.75">
      <c r="A191" s="172"/>
      <c r="B191" s="39" t="s">
        <v>185</v>
      </c>
      <c r="C191" s="27">
        <v>965</v>
      </c>
      <c r="D191" s="27">
        <v>834</v>
      </c>
      <c r="E191" s="27">
        <v>891</v>
      </c>
      <c r="F191" s="27">
        <v>1190</v>
      </c>
      <c r="G191" s="27">
        <v>892</v>
      </c>
      <c r="H191" s="27">
        <v>987</v>
      </c>
      <c r="I191" s="27">
        <v>1177</v>
      </c>
      <c r="J191" s="27">
        <v>2222</v>
      </c>
      <c r="K191" s="27">
        <v>1314</v>
      </c>
      <c r="L191" s="33">
        <v>812</v>
      </c>
      <c r="M191" s="27">
        <v>863</v>
      </c>
      <c r="N191" s="27">
        <v>867</v>
      </c>
      <c r="O191" s="28">
        <f t="shared" si="29"/>
        <v>13014</v>
      </c>
    </row>
    <row r="192" spans="1:15" ht="12.75">
      <c r="A192" s="172"/>
      <c r="B192" s="39" t="s">
        <v>198</v>
      </c>
      <c r="C192" s="27">
        <v>845</v>
      </c>
      <c r="D192" s="27">
        <v>713</v>
      </c>
      <c r="E192" s="27">
        <v>715</v>
      </c>
      <c r="F192" s="27">
        <v>1247</v>
      </c>
      <c r="G192" s="27">
        <v>1068</v>
      </c>
      <c r="H192" s="27">
        <v>893</v>
      </c>
      <c r="I192" s="27">
        <v>850</v>
      </c>
      <c r="J192" s="27">
        <v>1714</v>
      </c>
      <c r="K192" s="27">
        <v>700</v>
      </c>
      <c r="L192" s="27">
        <v>967</v>
      </c>
      <c r="M192" s="27">
        <v>667</v>
      </c>
      <c r="N192" s="27">
        <v>695</v>
      </c>
      <c r="O192" s="28">
        <f t="shared" si="29"/>
        <v>11074</v>
      </c>
    </row>
    <row r="193" spans="1:15" ht="12.75">
      <c r="A193" s="172"/>
      <c r="B193" s="39" t="s">
        <v>197</v>
      </c>
      <c r="C193" s="27">
        <v>665</v>
      </c>
      <c r="D193" s="27">
        <v>562</v>
      </c>
      <c r="E193" s="27">
        <v>761</v>
      </c>
      <c r="F193" s="27">
        <v>877</v>
      </c>
      <c r="G193" s="27">
        <v>1374</v>
      </c>
      <c r="H193" s="27">
        <v>801</v>
      </c>
      <c r="I193" s="27">
        <v>900</v>
      </c>
      <c r="J193" s="27">
        <v>1138</v>
      </c>
      <c r="K193" s="27">
        <v>661</v>
      </c>
      <c r="L193" s="27">
        <v>602</v>
      </c>
      <c r="M193" s="27">
        <v>1148</v>
      </c>
      <c r="N193" s="27">
        <v>785</v>
      </c>
      <c r="O193" s="28">
        <f t="shared" si="29"/>
        <v>10274</v>
      </c>
    </row>
    <row r="194" spans="1:15" ht="12.75">
      <c r="A194" s="172"/>
      <c r="B194" s="39" t="s">
        <v>194</v>
      </c>
      <c r="C194" s="27">
        <v>647</v>
      </c>
      <c r="D194" s="27">
        <v>571</v>
      </c>
      <c r="E194" s="27">
        <v>595</v>
      </c>
      <c r="F194" s="27">
        <v>844</v>
      </c>
      <c r="G194" s="27">
        <v>890</v>
      </c>
      <c r="H194" s="27">
        <v>796</v>
      </c>
      <c r="I194" s="27">
        <v>790</v>
      </c>
      <c r="J194" s="27">
        <v>1223</v>
      </c>
      <c r="K194" s="27">
        <v>675</v>
      </c>
      <c r="L194" s="27">
        <v>575</v>
      </c>
      <c r="M194" s="27">
        <v>574</v>
      </c>
      <c r="N194" s="27">
        <v>589</v>
      </c>
      <c r="O194" s="28">
        <f t="shared" si="29"/>
        <v>8769</v>
      </c>
    </row>
    <row r="195" spans="1:15" ht="12.75">
      <c r="A195" s="172"/>
      <c r="B195" s="39" t="s">
        <v>188</v>
      </c>
      <c r="C195" s="27">
        <v>335</v>
      </c>
      <c r="D195" s="27">
        <v>336</v>
      </c>
      <c r="E195" s="27">
        <v>418</v>
      </c>
      <c r="F195" s="27">
        <v>306</v>
      </c>
      <c r="G195" s="27">
        <v>627</v>
      </c>
      <c r="H195" s="27">
        <v>286</v>
      </c>
      <c r="I195" s="27">
        <v>377</v>
      </c>
      <c r="J195" s="27">
        <v>440</v>
      </c>
      <c r="K195" s="27">
        <v>480</v>
      </c>
      <c r="L195" s="27">
        <v>252</v>
      </c>
      <c r="M195" s="27">
        <v>607</v>
      </c>
      <c r="N195" s="27">
        <v>320</v>
      </c>
      <c r="O195" s="28">
        <f t="shared" si="29"/>
        <v>4784</v>
      </c>
    </row>
    <row r="196" spans="1:15" ht="12.75">
      <c r="A196" s="172"/>
      <c r="B196" s="39" t="s">
        <v>184</v>
      </c>
      <c r="C196" s="27">
        <v>347</v>
      </c>
      <c r="D196" s="27">
        <v>351</v>
      </c>
      <c r="E196" s="27">
        <v>364</v>
      </c>
      <c r="F196" s="27">
        <v>392</v>
      </c>
      <c r="G196" s="27">
        <v>323</v>
      </c>
      <c r="H196" s="27">
        <v>447</v>
      </c>
      <c r="I196" s="27">
        <v>389</v>
      </c>
      <c r="J196" s="27">
        <v>494</v>
      </c>
      <c r="K196" s="27">
        <v>383</v>
      </c>
      <c r="L196" s="27">
        <v>397</v>
      </c>
      <c r="M196" s="27">
        <v>285</v>
      </c>
      <c r="N196" s="27">
        <v>420</v>
      </c>
      <c r="O196" s="28">
        <f t="shared" si="29"/>
        <v>4592</v>
      </c>
    </row>
    <row r="197" spans="1:15" ht="12.75">
      <c r="A197" s="172"/>
      <c r="B197" s="39" t="s">
        <v>195</v>
      </c>
      <c r="C197" s="27">
        <v>113</v>
      </c>
      <c r="D197" s="27">
        <v>142</v>
      </c>
      <c r="E197" s="27">
        <v>152</v>
      </c>
      <c r="F197" s="27">
        <v>173</v>
      </c>
      <c r="G197" s="27">
        <v>215</v>
      </c>
      <c r="H197" s="27">
        <v>157</v>
      </c>
      <c r="I197" s="27">
        <v>171</v>
      </c>
      <c r="J197" s="27">
        <v>189</v>
      </c>
      <c r="K197" s="27">
        <v>119</v>
      </c>
      <c r="L197" s="27">
        <v>134</v>
      </c>
      <c r="M197" s="27">
        <v>126</v>
      </c>
      <c r="N197" s="27">
        <v>119</v>
      </c>
      <c r="O197" s="28">
        <f t="shared" si="29"/>
        <v>1810</v>
      </c>
    </row>
    <row r="198" spans="1:15" ht="12.75">
      <c r="A198" s="172"/>
      <c r="B198" s="39" t="s">
        <v>201</v>
      </c>
      <c r="C198" s="27">
        <v>77</v>
      </c>
      <c r="D198" s="27">
        <v>83</v>
      </c>
      <c r="E198" s="27">
        <v>150</v>
      </c>
      <c r="F198" s="27">
        <v>100</v>
      </c>
      <c r="G198" s="27">
        <v>175</v>
      </c>
      <c r="H198" s="27">
        <v>101</v>
      </c>
      <c r="I198" s="27">
        <v>112</v>
      </c>
      <c r="J198" s="27">
        <v>107</v>
      </c>
      <c r="K198" s="27">
        <v>130</v>
      </c>
      <c r="L198" s="27">
        <v>80</v>
      </c>
      <c r="M198" s="27">
        <v>118</v>
      </c>
      <c r="N198" s="27">
        <v>100</v>
      </c>
      <c r="O198" s="28">
        <f t="shared" si="29"/>
        <v>1333</v>
      </c>
    </row>
    <row r="199" spans="1:15" ht="12.75">
      <c r="A199" s="172"/>
      <c r="B199" s="39" t="s">
        <v>191</v>
      </c>
      <c r="C199" s="27">
        <v>12</v>
      </c>
      <c r="D199" s="27">
        <v>20</v>
      </c>
      <c r="E199" s="27">
        <v>25</v>
      </c>
      <c r="F199" s="27">
        <v>17</v>
      </c>
      <c r="G199" s="27">
        <v>23</v>
      </c>
      <c r="H199" s="27">
        <v>20</v>
      </c>
      <c r="I199" s="27">
        <v>19</v>
      </c>
      <c r="J199" s="27">
        <v>27</v>
      </c>
      <c r="K199" s="27">
        <v>15</v>
      </c>
      <c r="L199" s="27">
        <v>22</v>
      </c>
      <c r="M199" s="27">
        <v>12</v>
      </c>
      <c r="N199" s="27">
        <v>18</v>
      </c>
      <c r="O199" s="28">
        <f t="shared" si="29"/>
        <v>230</v>
      </c>
    </row>
    <row r="200" spans="1:15" ht="12.75">
      <c r="A200" s="172"/>
      <c r="B200" s="39" t="s">
        <v>192</v>
      </c>
      <c r="C200" s="27">
        <v>19</v>
      </c>
      <c r="D200" s="27">
        <v>19</v>
      </c>
      <c r="E200" s="27">
        <v>30</v>
      </c>
      <c r="F200" s="27">
        <v>22</v>
      </c>
      <c r="G200" s="27">
        <v>18</v>
      </c>
      <c r="H200" s="27">
        <v>9</v>
      </c>
      <c r="I200" s="27">
        <v>22</v>
      </c>
      <c r="J200" s="27">
        <v>35</v>
      </c>
      <c r="K200" s="27">
        <v>7</v>
      </c>
      <c r="L200" s="27">
        <v>18</v>
      </c>
      <c r="M200" s="27">
        <v>14</v>
      </c>
      <c r="N200" s="27">
        <v>16</v>
      </c>
      <c r="O200" s="28">
        <f t="shared" si="29"/>
        <v>229</v>
      </c>
    </row>
    <row r="201" spans="1:15" ht="12.75">
      <c r="A201" s="172"/>
      <c r="B201" s="39" t="s">
        <v>200</v>
      </c>
      <c r="C201" s="27">
        <v>7</v>
      </c>
      <c r="D201" s="27">
        <v>4</v>
      </c>
      <c r="E201" s="27">
        <v>6</v>
      </c>
      <c r="F201" s="27">
        <v>6</v>
      </c>
      <c r="G201" s="27">
        <v>11</v>
      </c>
      <c r="H201" s="27">
        <v>18</v>
      </c>
      <c r="I201" s="27">
        <v>8</v>
      </c>
      <c r="J201" s="27">
        <v>8</v>
      </c>
      <c r="K201" s="27">
        <v>4</v>
      </c>
      <c r="L201" s="27">
        <v>6</v>
      </c>
      <c r="M201" s="27">
        <v>5</v>
      </c>
      <c r="N201" s="27">
        <v>10</v>
      </c>
      <c r="O201" s="28">
        <f t="shared" si="29"/>
        <v>93</v>
      </c>
    </row>
    <row r="202" spans="1:15" ht="12.75">
      <c r="A202" s="172"/>
      <c r="B202" s="39" t="s">
        <v>193</v>
      </c>
      <c r="C202" s="27">
        <v>5</v>
      </c>
      <c r="D202" s="27">
        <v>2</v>
      </c>
      <c r="E202" s="27">
        <v>0</v>
      </c>
      <c r="F202" s="27">
        <v>5</v>
      </c>
      <c r="G202" s="27">
        <v>0</v>
      </c>
      <c r="H202" s="27">
        <v>3</v>
      </c>
      <c r="I202" s="27">
        <v>4</v>
      </c>
      <c r="J202" s="27">
        <v>3</v>
      </c>
      <c r="K202" s="27">
        <v>2</v>
      </c>
      <c r="L202" s="27">
        <v>2</v>
      </c>
      <c r="M202" s="27">
        <v>3</v>
      </c>
      <c r="N202" s="27">
        <v>3</v>
      </c>
      <c r="O202" s="28">
        <f t="shared" si="29"/>
        <v>32</v>
      </c>
    </row>
    <row r="203" spans="1:15" ht="12.75">
      <c r="A203" s="172"/>
      <c r="B203" s="39" t="s">
        <v>190</v>
      </c>
      <c r="C203" s="27">
        <v>1</v>
      </c>
      <c r="D203" s="27">
        <v>0</v>
      </c>
      <c r="E203" s="27">
        <v>0</v>
      </c>
      <c r="F203" s="27">
        <v>0</v>
      </c>
      <c r="G203" s="27">
        <v>2</v>
      </c>
      <c r="H203" s="27">
        <v>1</v>
      </c>
      <c r="I203" s="27">
        <v>2</v>
      </c>
      <c r="J203" s="27">
        <v>2</v>
      </c>
      <c r="K203" s="27">
        <v>1</v>
      </c>
      <c r="L203" s="27">
        <v>1</v>
      </c>
      <c r="M203" s="27">
        <v>0</v>
      </c>
      <c r="N203" s="27">
        <v>1</v>
      </c>
      <c r="O203" s="28">
        <f t="shared" si="29"/>
        <v>11</v>
      </c>
    </row>
    <row r="204" spans="1:15" ht="12.75">
      <c r="A204" s="172"/>
      <c r="B204" s="39" t="s">
        <v>183</v>
      </c>
      <c r="C204" s="27">
        <v>0</v>
      </c>
      <c r="D204" s="27">
        <v>1</v>
      </c>
      <c r="E204" s="27">
        <v>0</v>
      </c>
      <c r="F204" s="27">
        <v>1</v>
      </c>
      <c r="G204" s="27">
        <v>2</v>
      </c>
      <c r="H204" s="27">
        <v>0</v>
      </c>
      <c r="I204" s="27">
        <v>0</v>
      </c>
      <c r="J204" s="27">
        <v>0</v>
      </c>
      <c r="K204" s="27">
        <v>1</v>
      </c>
      <c r="L204" s="27">
        <v>2</v>
      </c>
      <c r="M204" s="27">
        <v>0</v>
      </c>
      <c r="N204" s="27">
        <v>1</v>
      </c>
      <c r="O204" s="28">
        <f t="shared" si="29"/>
        <v>8</v>
      </c>
    </row>
    <row r="205" spans="1:15" ht="13.5" thickBot="1">
      <c r="A205" s="172"/>
      <c r="B205" s="40" t="s">
        <v>196</v>
      </c>
      <c r="C205" s="20">
        <v>0</v>
      </c>
      <c r="D205" s="20">
        <v>1</v>
      </c>
      <c r="E205" s="20">
        <v>1</v>
      </c>
      <c r="F205" s="20">
        <v>2</v>
      </c>
      <c r="G205" s="20">
        <v>0</v>
      </c>
      <c r="H205" s="20">
        <v>0</v>
      </c>
      <c r="I205" s="20">
        <v>0</v>
      </c>
      <c r="J205" s="20">
        <v>1</v>
      </c>
      <c r="K205" s="20">
        <v>1</v>
      </c>
      <c r="L205" s="20">
        <v>0</v>
      </c>
      <c r="M205" s="20">
        <v>1</v>
      </c>
      <c r="N205" s="20">
        <v>1</v>
      </c>
      <c r="O205" s="29">
        <f t="shared" si="29"/>
        <v>8</v>
      </c>
    </row>
    <row r="206" spans="1:15" s="58" customFormat="1" ht="13.5" thickBot="1">
      <c r="A206" s="172"/>
      <c r="B206" s="57" t="s">
        <v>202</v>
      </c>
      <c r="C206" s="55">
        <f>C207+C210+C212</f>
        <v>4658</v>
      </c>
      <c r="D206" s="55">
        <f aca="true" t="shared" si="30" ref="D206:O206">D207+D210+D212</f>
        <v>2552</v>
      </c>
      <c r="E206" s="55">
        <f t="shared" si="30"/>
        <v>2085</v>
      </c>
      <c r="F206" s="55">
        <f t="shared" si="30"/>
        <v>2811</v>
      </c>
      <c r="G206" s="55">
        <f t="shared" si="30"/>
        <v>3335</v>
      </c>
      <c r="H206" s="55">
        <f t="shared" si="30"/>
        <v>4213</v>
      </c>
      <c r="I206" s="55">
        <f t="shared" si="30"/>
        <v>5484</v>
      </c>
      <c r="J206" s="55">
        <f t="shared" si="30"/>
        <v>4838</v>
      </c>
      <c r="K206" s="55">
        <f t="shared" si="30"/>
        <v>5402</v>
      </c>
      <c r="L206" s="55">
        <f t="shared" si="30"/>
        <v>4721</v>
      </c>
      <c r="M206" s="55">
        <f t="shared" si="30"/>
        <v>3521</v>
      </c>
      <c r="N206" s="55">
        <f t="shared" si="30"/>
        <v>2970</v>
      </c>
      <c r="O206" s="55">
        <f t="shared" si="30"/>
        <v>46590</v>
      </c>
    </row>
    <row r="207" spans="1:15" ht="13.5" thickBot="1">
      <c r="A207" s="172"/>
      <c r="B207" s="24" t="s">
        <v>203</v>
      </c>
      <c r="C207" s="23">
        <f aca="true" t="shared" si="31" ref="C207:I207">SUM(C208:C209)</f>
        <v>4636</v>
      </c>
      <c r="D207" s="23">
        <f t="shared" si="31"/>
        <v>2549</v>
      </c>
      <c r="E207" s="23">
        <f t="shared" si="31"/>
        <v>2071</v>
      </c>
      <c r="F207" s="23">
        <f t="shared" si="31"/>
        <v>2801</v>
      </c>
      <c r="G207" s="23">
        <f t="shared" si="31"/>
        <v>3320</v>
      </c>
      <c r="H207" s="23">
        <f t="shared" si="31"/>
        <v>4014</v>
      </c>
      <c r="I207" s="23">
        <f t="shared" si="31"/>
        <v>5116</v>
      </c>
      <c r="J207" s="23">
        <f>SUM(J208:J209)</f>
        <v>4825</v>
      </c>
      <c r="K207" s="23">
        <f>SUM(K208:K209)</f>
        <v>5394</v>
      </c>
      <c r="L207" s="23">
        <f>SUM(L208:L209)</f>
        <v>4716</v>
      </c>
      <c r="M207" s="23">
        <f>SUM(M208:M209)</f>
        <v>3482</v>
      </c>
      <c r="N207" s="23">
        <f>SUM(N208:N209)</f>
        <v>2954</v>
      </c>
      <c r="O207" s="23">
        <f>SUM(C207:N207)</f>
        <v>45878</v>
      </c>
    </row>
    <row r="208" spans="1:15" ht="12.75">
      <c r="A208" s="172"/>
      <c r="B208" s="38" t="s">
        <v>204</v>
      </c>
      <c r="C208" s="25">
        <v>4526</v>
      </c>
      <c r="D208" s="25">
        <v>2480</v>
      </c>
      <c r="E208" s="25">
        <v>1964</v>
      </c>
      <c r="F208" s="25">
        <v>2711</v>
      </c>
      <c r="G208" s="25">
        <v>3212</v>
      </c>
      <c r="H208" s="25">
        <v>3893</v>
      </c>
      <c r="I208" s="25">
        <v>5033</v>
      </c>
      <c r="J208" s="25">
        <v>4721</v>
      </c>
      <c r="K208" s="25">
        <v>5308</v>
      </c>
      <c r="L208" s="25">
        <v>4595</v>
      </c>
      <c r="M208" s="25">
        <v>3401</v>
      </c>
      <c r="N208" s="25">
        <v>2816</v>
      </c>
      <c r="O208" s="26">
        <f>SUM(C208:N208)</f>
        <v>44660</v>
      </c>
    </row>
    <row r="209" spans="1:15" ht="16.5" customHeight="1" thickBot="1">
      <c r="A209" s="172"/>
      <c r="B209" s="40" t="s">
        <v>205</v>
      </c>
      <c r="C209" s="20">
        <v>110</v>
      </c>
      <c r="D209" s="20">
        <v>69</v>
      </c>
      <c r="E209" s="20">
        <v>107</v>
      </c>
      <c r="F209" s="20">
        <v>90</v>
      </c>
      <c r="G209" s="20">
        <v>108</v>
      </c>
      <c r="H209" s="20">
        <v>121</v>
      </c>
      <c r="I209" s="20">
        <v>83</v>
      </c>
      <c r="J209" s="20">
        <v>104</v>
      </c>
      <c r="K209" s="20">
        <v>86</v>
      </c>
      <c r="L209" s="20">
        <v>121</v>
      </c>
      <c r="M209" s="20">
        <v>81</v>
      </c>
      <c r="N209" s="20">
        <v>138</v>
      </c>
      <c r="O209" s="29">
        <f>SUM(C209:N209)</f>
        <v>1218</v>
      </c>
    </row>
    <row r="210" spans="1:15" ht="13.5" thickBot="1">
      <c r="A210" s="172"/>
      <c r="B210" s="24" t="s">
        <v>206</v>
      </c>
      <c r="C210" s="23">
        <f aca="true" t="shared" si="32" ref="C210:N210">SUM(C211:C211)</f>
        <v>21</v>
      </c>
      <c r="D210" s="23">
        <f t="shared" si="32"/>
        <v>2</v>
      </c>
      <c r="E210" s="23">
        <f t="shared" si="32"/>
        <v>13</v>
      </c>
      <c r="F210" s="23">
        <f t="shared" si="32"/>
        <v>9</v>
      </c>
      <c r="G210" s="23">
        <f t="shared" si="32"/>
        <v>13</v>
      </c>
      <c r="H210" s="23">
        <f t="shared" si="32"/>
        <v>198</v>
      </c>
      <c r="I210" s="23">
        <f t="shared" si="32"/>
        <v>368</v>
      </c>
      <c r="J210" s="23">
        <f t="shared" si="32"/>
        <v>12</v>
      </c>
      <c r="K210" s="23">
        <f t="shared" si="32"/>
        <v>7</v>
      </c>
      <c r="L210" s="23">
        <f t="shared" si="32"/>
        <v>4</v>
      </c>
      <c r="M210" s="23">
        <f t="shared" si="32"/>
        <v>38</v>
      </c>
      <c r="N210" s="23">
        <f t="shared" si="32"/>
        <v>14</v>
      </c>
      <c r="O210" s="23">
        <f>SUM(C210:N210)</f>
        <v>699</v>
      </c>
    </row>
    <row r="211" spans="1:15" ht="13.5" thickBot="1">
      <c r="A211" s="172"/>
      <c r="B211" s="38" t="s">
        <v>207</v>
      </c>
      <c r="C211" s="25">
        <v>21</v>
      </c>
      <c r="D211" s="25">
        <v>2</v>
      </c>
      <c r="E211" s="25">
        <v>13</v>
      </c>
      <c r="F211" s="25">
        <v>9</v>
      </c>
      <c r="G211" s="25">
        <v>13</v>
      </c>
      <c r="H211" s="25">
        <v>198</v>
      </c>
      <c r="I211" s="25">
        <v>368</v>
      </c>
      <c r="J211" s="25">
        <v>12</v>
      </c>
      <c r="K211" s="25">
        <v>7</v>
      </c>
      <c r="L211" s="25">
        <v>4</v>
      </c>
      <c r="M211" s="25">
        <v>38</v>
      </c>
      <c r="N211" s="25">
        <v>14</v>
      </c>
      <c r="O211" s="26">
        <f>SUM(C211:N211)</f>
        <v>699</v>
      </c>
    </row>
    <row r="212" spans="1:15" ht="13.5" thickBot="1">
      <c r="A212" s="172"/>
      <c r="B212" s="24" t="s">
        <v>209</v>
      </c>
      <c r="C212" s="23">
        <f aca="true" t="shared" si="33" ref="C212:N212">SUM(C213:C213)</f>
        <v>1</v>
      </c>
      <c r="D212" s="23">
        <f t="shared" si="33"/>
        <v>1</v>
      </c>
      <c r="E212" s="23">
        <f t="shared" si="33"/>
        <v>1</v>
      </c>
      <c r="F212" s="23">
        <f t="shared" si="33"/>
        <v>1</v>
      </c>
      <c r="G212" s="23">
        <f t="shared" si="33"/>
        <v>2</v>
      </c>
      <c r="H212" s="23">
        <f t="shared" si="33"/>
        <v>1</v>
      </c>
      <c r="I212" s="23">
        <f t="shared" si="33"/>
        <v>0</v>
      </c>
      <c r="J212" s="23">
        <f t="shared" si="33"/>
        <v>1</v>
      </c>
      <c r="K212" s="23">
        <f t="shared" si="33"/>
        <v>1</v>
      </c>
      <c r="L212" s="23">
        <f t="shared" si="33"/>
        <v>1</v>
      </c>
      <c r="M212" s="23">
        <f t="shared" si="33"/>
        <v>1</v>
      </c>
      <c r="N212" s="23">
        <f t="shared" si="33"/>
        <v>2</v>
      </c>
      <c r="O212" s="23">
        <f>SUM(C212:N212)</f>
        <v>13</v>
      </c>
    </row>
    <row r="213" spans="1:15" ht="13.5" thickBot="1">
      <c r="A213" s="172"/>
      <c r="B213" s="40" t="s">
        <v>210</v>
      </c>
      <c r="C213" s="20">
        <v>1</v>
      </c>
      <c r="D213" s="20">
        <v>1</v>
      </c>
      <c r="E213" s="20">
        <v>1</v>
      </c>
      <c r="F213" s="20">
        <v>1</v>
      </c>
      <c r="G213" s="20">
        <v>2</v>
      </c>
      <c r="H213" s="20">
        <v>1</v>
      </c>
      <c r="I213" s="20">
        <v>0</v>
      </c>
      <c r="J213" s="20">
        <v>1</v>
      </c>
      <c r="K213" s="20">
        <v>1</v>
      </c>
      <c r="L213" s="20">
        <v>1</v>
      </c>
      <c r="M213" s="20">
        <v>1</v>
      </c>
      <c r="N213" s="20">
        <v>2</v>
      </c>
      <c r="O213" s="29">
        <f>SUM(C213:N213)</f>
        <v>13</v>
      </c>
    </row>
    <row r="214" spans="1:15" s="58" customFormat="1" ht="13.5" thickBot="1">
      <c r="A214" s="172"/>
      <c r="B214" s="57" t="s">
        <v>211</v>
      </c>
      <c r="C214" s="55">
        <f>C215</f>
        <v>71</v>
      </c>
      <c r="D214" s="55">
        <f aca="true" t="shared" si="34" ref="D214:O214">D215</f>
        <v>66</v>
      </c>
      <c r="E214" s="55">
        <f t="shared" si="34"/>
        <v>83</v>
      </c>
      <c r="F214" s="55">
        <f t="shared" si="34"/>
        <v>45</v>
      </c>
      <c r="G214" s="55">
        <f t="shared" si="34"/>
        <v>48</v>
      </c>
      <c r="H214" s="55">
        <f t="shared" si="34"/>
        <v>45</v>
      </c>
      <c r="I214" s="55">
        <f t="shared" si="34"/>
        <v>64</v>
      </c>
      <c r="J214" s="55">
        <f t="shared" si="34"/>
        <v>79</v>
      </c>
      <c r="K214" s="55">
        <f t="shared" si="34"/>
        <v>111</v>
      </c>
      <c r="L214" s="55">
        <f t="shared" si="34"/>
        <v>33</v>
      </c>
      <c r="M214" s="55">
        <f t="shared" si="34"/>
        <v>303</v>
      </c>
      <c r="N214" s="55">
        <f t="shared" si="34"/>
        <v>302</v>
      </c>
      <c r="O214" s="55">
        <f t="shared" si="34"/>
        <v>1250</v>
      </c>
    </row>
    <row r="215" spans="1:15" s="58" customFormat="1" ht="13.5" thickBot="1">
      <c r="A215" s="172"/>
      <c r="B215" s="24" t="s">
        <v>212</v>
      </c>
      <c r="C215" s="55">
        <f>SUM(C216:C218)</f>
        <v>71</v>
      </c>
      <c r="D215" s="55">
        <f aca="true" t="shared" si="35" ref="D215:I215">SUM(D216:D218)</f>
        <v>66</v>
      </c>
      <c r="E215" s="55">
        <f t="shared" si="35"/>
        <v>83</v>
      </c>
      <c r="F215" s="55">
        <f t="shared" si="35"/>
        <v>45</v>
      </c>
      <c r="G215" s="55">
        <f t="shared" si="35"/>
        <v>48</v>
      </c>
      <c r="H215" s="55">
        <f t="shared" si="35"/>
        <v>45</v>
      </c>
      <c r="I215" s="55">
        <f t="shared" si="35"/>
        <v>64</v>
      </c>
      <c r="J215" s="55">
        <f>SUM(J216:J218)</f>
        <v>79</v>
      </c>
      <c r="K215" s="55">
        <f>SUM(K216:K218)</f>
        <v>111</v>
      </c>
      <c r="L215" s="55">
        <f>SUM(L216:L218)</f>
        <v>33</v>
      </c>
      <c r="M215" s="55">
        <f>SUM(M216:M218)</f>
        <v>303</v>
      </c>
      <c r="N215" s="55">
        <f>SUM(N216:N218)</f>
        <v>302</v>
      </c>
      <c r="O215" s="55">
        <f>SUM(C215:N215)</f>
        <v>1250</v>
      </c>
    </row>
    <row r="216" spans="1:15" ht="12.75">
      <c r="A216" s="172"/>
      <c r="B216" s="38" t="s">
        <v>213</v>
      </c>
      <c r="C216" s="25">
        <v>21</v>
      </c>
      <c r="D216" s="25">
        <v>12</v>
      </c>
      <c r="E216" s="25">
        <v>21</v>
      </c>
      <c r="F216" s="25">
        <v>15</v>
      </c>
      <c r="G216" s="25">
        <v>18</v>
      </c>
      <c r="H216" s="25">
        <v>25</v>
      </c>
      <c r="I216" s="25">
        <v>48</v>
      </c>
      <c r="J216" s="25">
        <v>60</v>
      </c>
      <c r="K216" s="25">
        <v>81</v>
      </c>
      <c r="L216" s="25">
        <v>3</v>
      </c>
      <c r="M216" s="25">
        <v>266</v>
      </c>
      <c r="N216" s="25">
        <v>281</v>
      </c>
      <c r="O216" s="26">
        <f>SUM(C216:N216)</f>
        <v>851</v>
      </c>
    </row>
    <row r="217" spans="1:15" ht="12.75">
      <c r="A217" s="172"/>
      <c r="B217" s="39" t="s">
        <v>215</v>
      </c>
      <c r="C217" s="27">
        <v>39</v>
      </c>
      <c r="D217" s="27">
        <v>49</v>
      </c>
      <c r="E217" s="27">
        <v>58</v>
      </c>
      <c r="F217" s="27">
        <v>24</v>
      </c>
      <c r="G217" s="27">
        <v>26</v>
      </c>
      <c r="H217" s="27">
        <v>9</v>
      </c>
      <c r="I217" s="27">
        <v>11</v>
      </c>
      <c r="J217" s="27">
        <v>13</v>
      </c>
      <c r="K217" s="27">
        <v>14</v>
      </c>
      <c r="L217" s="27">
        <v>25</v>
      </c>
      <c r="M217" s="27">
        <v>24</v>
      </c>
      <c r="N217" s="27">
        <v>18</v>
      </c>
      <c r="O217" s="28">
        <f>SUM(C217:N217)</f>
        <v>310</v>
      </c>
    </row>
    <row r="218" spans="1:15" ht="13.5" thickBot="1">
      <c r="A218" s="173"/>
      <c r="B218" s="40" t="s">
        <v>214</v>
      </c>
      <c r="C218" s="20">
        <v>11</v>
      </c>
      <c r="D218" s="20">
        <v>5</v>
      </c>
      <c r="E218" s="20">
        <v>4</v>
      </c>
      <c r="F218" s="20">
        <v>6</v>
      </c>
      <c r="G218" s="20">
        <v>4</v>
      </c>
      <c r="H218" s="20">
        <v>11</v>
      </c>
      <c r="I218" s="20">
        <v>5</v>
      </c>
      <c r="J218" s="20">
        <v>6</v>
      </c>
      <c r="K218" s="20">
        <v>16</v>
      </c>
      <c r="L218" s="20">
        <v>5</v>
      </c>
      <c r="M218" s="20">
        <v>13</v>
      </c>
      <c r="N218" s="20">
        <v>3</v>
      </c>
      <c r="O218" s="29">
        <f>SUM(C218:N218)</f>
        <v>89</v>
      </c>
    </row>
    <row r="219" spans="1:15" s="1" customFormat="1" ht="12.75">
      <c r="A219" s="1" t="s">
        <v>239</v>
      </c>
      <c r="B219" s="65"/>
      <c r="J219" s="1" t="s">
        <v>240</v>
      </c>
      <c r="O219" s="64"/>
    </row>
    <row r="220" spans="3:15" ht="12.75"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3"/>
    </row>
    <row r="221" spans="3:15" ht="12.75"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3"/>
    </row>
    <row r="222" spans="3:15" ht="12.75"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3"/>
    </row>
    <row r="223" spans="3:15" ht="12.75"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3"/>
    </row>
    <row r="224" spans="3:15" ht="12.75"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3"/>
    </row>
    <row r="225" spans="3:15" ht="12.75"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3"/>
    </row>
    <row r="226" spans="3:15" ht="12.75"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3"/>
    </row>
    <row r="227" spans="3:15" ht="12.75"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3"/>
    </row>
    <row r="228" spans="3:15" ht="12.75"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3"/>
    </row>
    <row r="229" spans="3:15" ht="12.75"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3"/>
    </row>
    <row r="230" spans="3:15" ht="12.75"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3"/>
    </row>
    <row r="231" spans="3:15" ht="12.75"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3"/>
    </row>
    <row r="232" spans="3:15" ht="12.75"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3"/>
    </row>
    <row r="233" spans="3:15" ht="12.75"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3"/>
    </row>
    <row r="234" spans="3:15" ht="12.75"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3"/>
    </row>
    <row r="235" spans="3:15" ht="12.75"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3"/>
    </row>
    <row r="236" spans="3:15" ht="12.75"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3"/>
    </row>
    <row r="237" spans="3:15" ht="12.75"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3"/>
    </row>
    <row r="238" spans="3:15" ht="12.75"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3"/>
    </row>
    <row r="239" spans="3:15" ht="12.75"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3"/>
    </row>
    <row r="240" spans="3:15" ht="12.75"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3"/>
    </row>
    <row r="241" spans="3:15" ht="12.75"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3"/>
    </row>
    <row r="242" spans="3:15" ht="12.75"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3"/>
    </row>
    <row r="243" spans="3:15" ht="12.75"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3"/>
    </row>
    <row r="244" spans="3:15" ht="12.75"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3"/>
    </row>
    <row r="245" spans="3:15" ht="12.75"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3"/>
    </row>
    <row r="246" spans="3:15" ht="12.75"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3"/>
    </row>
    <row r="247" spans="3:15" ht="12.75"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3"/>
    </row>
    <row r="248" spans="3:15" ht="12.75"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3"/>
    </row>
    <row r="249" spans="3:15" ht="12.75"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3"/>
    </row>
    <row r="250" spans="3:15" ht="12.75"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3"/>
    </row>
    <row r="251" spans="3:15" ht="12.75"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3"/>
    </row>
    <row r="252" spans="3:15" ht="12.75"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3"/>
    </row>
    <row r="253" spans="3:15" ht="12.75"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3"/>
    </row>
    <row r="254" spans="3:15" ht="12.75"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3"/>
    </row>
    <row r="255" spans="3:15" ht="12.75"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3"/>
    </row>
    <row r="256" spans="3:15" ht="12.75"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3"/>
    </row>
    <row r="257" spans="3:15" ht="12.75"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3"/>
    </row>
    <row r="258" spans="3:15" ht="12.75"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3"/>
    </row>
    <row r="259" spans="3:15" ht="12.75"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3"/>
    </row>
    <row r="260" spans="3:15" ht="12.75"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3"/>
    </row>
    <row r="261" spans="3:15" ht="12.75"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3"/>
    </row>
    <row r="262" spans="3:15" ht="12.75"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3"/>
    </row>
    <row r="263" spans="3:15" ht="12.75"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3"/>
    </row>
    <row r="264" spans="3:15" ht="12.75"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3"/>
    </row>
    <row r="265" spans="3:15" ht="12.75"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3"/>
    </row>
    <row r="266" spans="3:15" ht="12.75"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3"/>
    </row>
    <row r="267" spans="3:15" ht="12.75"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3"/>
    </row>
    <row r="268" spans="3:15" ht="12.75"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3"/>
    </row>
    <row r="269" spans="3:15" ht="12.75"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3"/>
    </row>
    <row r="270" spans="3:15" ht="12.75"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3"/>
    </row>
    <row r="271" spans="3:15" ht="12.75"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3"/>
    </row>
    <row r="272" spans="3:15" ht="12.75"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3"/>
    </row>
    <row r="273" spans="3:15" ht="12.75"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3"/>
    </row>
    <row r="274" spans="3:15" ht="12.75"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3"/>
    </row>
    <row r="275" spans="3:15" ht="12.75"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3"/>
    </row>
    <row r="276" spans="3:15" ht="12.75"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3"/>
    </row>
    <row r="277" spans="3:15" ht="12.75"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3"/>
    </row>
    <row r="278" spans="3:15" ht="12.75"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3"/>
    </row>
    <row r="279" spans="3:15" ht="12.75"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3"/>
    </row>
    <row r="280" spans="3:15" ht="12.75"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3"/>
    </row>
    <row r="281" spans="3:15" ht="12.75"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3"/>
    </row>
    <row r="282" spans="3:15" ht="12.75"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3"/>
    </row>
    <row r="283" spans="3:15" ht="12.75"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3"/>
    </row>
    <row r="284" spans="3:15" ht="12.75"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3"/>
    </row>
    <row r="285" spans="3:15" ht="12.75"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3"/>
    </row>
    <row r="286" spans="3:15" ht="12.75"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3"/>
    </row>
    <row r="287" spans="3:15" ht="12.75"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3"/>
    </row>
    <row r="288" spans="3:15" ht="12.75"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3"/>
    </row>
    <row r="289" spans="3:15" ht="12.75"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3"/>
    </row>
    <row r="290" spans="3:15" ht="12.75"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3"/>
    </row>
    <row r="291" spans="3:15" ht="12.75"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3"/>
    </row>
    <row r="292" spans="3:15" ht="12.75"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3"/>
    </row>
    <row r="293" spans="3:15" ht="12.75"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3"/>
    </row>
    <row r="294" spans="3:15" ht="12.75"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3"/>
    </row>
    <row r="295" spans="3:15" ht="12.75"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3"/>
    </row>
    <row r="296" spans="3:15" ht="12.75"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3"/>
    </row>
    <row r="297" spans="3:15" ht="12.75"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3"/>
    </row>
    <row r="298" spans="3:15" ht="12.75"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3"/>
    </row>
    <row r="299" spans="3:15" ht="12.75"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3"/>
    </row>
    <row r="300" spans="3:15" ht="12.75"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3"/>
    </row>
    <row r="301" spans="3:15" ht="12.75"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3"/>
    </row>
    <row r="302" spans="3:15" ht="12.75"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3"/>
    </row>
    <row r="303" spans="3:15" ht="12.75"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3"/>
    </row>
    <row r="304" spans="3:15" ht="12.75"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3"/>
    </row>
    <row r="305" spans="3:15" ht="12.75"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3"/>
    </row>
    <row r="306" spans="3:15" ht="12.75"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3"/>
    </row>
    <row r="307" spans="3:15" ht="12.75"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3"/>
    </row>
    <row r="308" spans="3:15" ht="12.75"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3"/>
    </row>
    <row r="309" spans="3:15" ht="12.75"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3"/>
    </row>
    <row r="310" spans="3:15" ht="12.75"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3"/>
    </row>
    <row r="311" spans="3:15" ht="12.75"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3"/>
    </row>
    <row r="312" spans="3:15" ht="12.75"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3"/>
    </row>
    <row r="313" spans="3:15" ht="12.75"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3"/>
    </row>
    <row r="314" spans="3:15" ht="12.75"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3"/>
    </row>
    <row r="315" spans="3:15" ht="12.75"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3"/>
    </row>
    <row r="316" spans="3:15" ht="12.75"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3"/>
    </row>
    <row r="317" spans="3:15" ht="12.75"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3"/>
    </row>
    <row r="318" spans="3:15" ht="12.75"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3"/>
    </row>
    <row r="319" spans="3:15" ht="12.75"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3"/>
    </row>
    <row r="320" spans="3:15" ht="12.75"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</row>
    <row r="321" spans="3:15" ht="12.75"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</row>
    <row r="322" spans="3:15" ht="12.75"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</row>
    <row r="323" spans="3:15" ht="12.75"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</row>
    <row r="324" spans="3:15" ht="12.75"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</row>
    <row r="325" spans="3:15" ht="12.75"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</row>
    <row r="326" spans="3:15" ht="12.75"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</row>
    <row r="327" spans="3:15" ht="12.75"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</row>
    <row r="328" spans="3:15" ht="12.75"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</row>
    <row r="329" spans="3:15" ht="12.75"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</row>
    <row r="330" spans="3:15" ht="12.75"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</row>
    <row r="331" spans="3:15" ht="12.75"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</row>
    <row r="332" spans="3:15" ht="12.75"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</row>
    <row r="333" spans="3:15" ht="12.75"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</row>
    <row r="334" spans="3:15" ht="12.75"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</row>
    <row r="335" spans="3:15" ht="12.75"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</row>
    <row r="336" spans="3:15" ht="12.75"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</row>
    <row r="337" spans="3:15" ht="12.75"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</row>
    <row r="338" spans="3:15" ht="12.75"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</row>
    <row r="339" spans="3:15" ht="12.75"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</row>
    <row r="340" spans="3:15" ht="12.75"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</row>
    <row r="341" spans="3:15" ht="12.75"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</row>
    <row r="342" spans="3:15" ht="12.75"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</row>
    <row r="343" spans="3:15" ht="12.75"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</row>
    <row r="344" spans="3:15" ht="12.75"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</row>
    <row r="345" spans="3:15" ht="12.75"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</row>
    <row r="346" spans="3:15" ht="12.75"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</row>
    <row r="347" spans="3:15" ht="12.75"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</row>
    <row r="348" spans="3:15" ht="12.75"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</row>
    <row r="349" spans="3:15" ht="12.75"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</row>
    <row r="350" spans="3:15" ht="12.75"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</row>
    <row r="351" spans="3:15" ht="12.75"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</row>
    <row r="352" spans="3:15" ht="12.75"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</row>
    <row r="353" spans="3:15" ht="12.75"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</row>
    <row r="354" spans="3:15" ht="12.75"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</row>
    <row r="355" spans="3:15" ht="12.75"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</row>
    <row r="356" spans="3:15" ht="12.75"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</row>
    <row r="357" spans="3:15" ht="12.75"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</row>
    <row r="358" spans="3:15" ht="12.75"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</row>
    <row r="359" spans="3:15" ht="12.75"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</row>
    <row r="360" spans="3:15" ht="12.75"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</row>
    <row r="361" spans="3:15" ht="12.75"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</row>
    <row r="362" spans="3:15" ht="12.75"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</row>
    <row r="363" spans="3:15" ht="12.75"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</row>
    <row r="364" spans="3:15" ht="12.75"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</row>
    <row r="365" spans="3:15" ht="12.75"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</row>
    <row r="366" spans="3:15" ht="12.75"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</row>
    <row r="367" spans="3:15" ht="12.75"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</row>
    <row r="368" spans="3:15" ht="12.75"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</row>
    <row r="369" spans="3:15" ht="12.75"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</row>
    <row r="370" spans="3:15" ht="12.75"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</row>
    <row r="371" spans="3:15" ht="12.75"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</row>
    <row r="372" spans="3:15" ht="12.75"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</row>
    <row r="373" spans="3:15" ht="12.75"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</row>
    <row r="374" spans="3:15" ht="12.75"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</row>
    <row r="375" spans="3:15" ht="12.75"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</row>
    <row r="376" spans="3:15" ht="12.75"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</row>
    <row r="377" spans="3:15" ht="12.75"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</row>
    <row r="378" spans="3:15" ht="12.75"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</row>
    <row r="379" spans="3:15" ht="12.75"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</row>
    <row r="380" spans="3:15" ht="12.75"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</row>
    <row r="381" spans="3:15" ht="12.75"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</row>
    <row r="382" spans="3:15" ht="12.75"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</row>
    <row r="383" spans="3:15" ht="12.75"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</row>
    <row r="384" spans="3:15" ht="12.75"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</row>
    <row r="385" spans="3:15" ht="12.75"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</row>
    <row r="386" spans="3:15" ht="12.75"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</row>
    <row r="387" spans="3:15" ht="12.75"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</row>
    <row r="388" spans="3:15" ht="12.75"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</row>
    <row r="389" spans="3:15" ht="12.75"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</row>
    <row r="390" spans="3:15" ht="12.75"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</row>
    <row r="391" spans="3:15" ht="12.75"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</row>
    <row r="392" spans="3:15" ht="12.75"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</row>
    <row r="393" spans="3:15" ht="12.75"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</row>
    <row r="394" spans="3:15" ht="12.75"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</row>
    <row r="395" spans="3:15" ht="12.75"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</row>
    <row r="396" spans="3:15" ht="12.75"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</row>
    <row r="397" spans="3:15" ht="12.75"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</row>
    <row r="398" spans="3:15" ht="12.75"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</row>
    <row r="399" spans="3:15" ht="12.75"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</row>
    <row r="400" spans="3:15" ht="12.75"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</row>
    <row r="401" spans="3:15" ht="12.75"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</row>
    <row r="402" spans="3:15" ht="12.75"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</row>
    <row r="403" spans="3:15" ht="12.75"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</row>
    <row r="404" spans="3:15" ht="12.75"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</row>
    <row r="405" spans="3:15" ht="12.75"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</row>
    <row r="406" spans="3:15" ht="12.75"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</row>
    <row r="407" spans="3:15" ht="12.75"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</row>
    <row r="408" spans="3:15" ht="12.75"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</row>
    <row r="409" spans="3:15" ht="12.75"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</row>
    <row r="410" spans="3:15" ht="12.75"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</row>
    <row r="411" spans="3:15" ht="12.75"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</row>
    <row r="412" spans="3:15" ht="12.75"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</row>
    <row r="413" spans="3:15" ht="12.75"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</row>
    <row r="414" spans="3:15" ht="12.75"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</row>
    <row r="415" spans="3:15" ht="12.75"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</row>
    <row r="416" spans="3:15" ht="12.75"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</row>
    <row r="417" spans="3:15" ht="12.75"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</row>
    <row r="418" spans="3:15" ht="12.75"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</row>
    <row r="419" spans="3:15" ht="12.75"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</row>
    <row r="420" spans="3:15" ht="12.75"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</row>
    <row r="421" spans="3:15" ht="12.75"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</row>
    <row r="422" spans="3:15" ht="12.75"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</row>
    <row r="423" spans="3:15" ht="12.75"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</row>
    <row r="424" spans="3:15" ht="12.75"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</row>
    <row r="425" spans="3:15" ht="12.75"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</row>
    <row r="426" spans="3:15" ht="12.75"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</row>
    <row r="427" spans="3:15" ht="12.75"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</row>
    <row r="428" spans="3:15" ht="12.75"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</row>
    <row r="429" spans="3:15" ht="12.75"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</row>
    <row r="430" spans="3:15" ht="12.75"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</row>
    <row r="431" spans="3:15" ht="12.75"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</row>
    <row r="432" spans="3:15" ht="12.75"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</row>
    <row r="433" spans="3:15" ht="12.75"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</row>
    <row r="434" spans="3:15" ht="12.75"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</row>
    <row r="435" spans="3:15" ht="12.75"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</row>
    <row r="436" spans="3:15" ht="12.75"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</row>
    <row r="437" spans="3:15" ht="12.75"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</row>
    <row r="438" spans="3:15" ht="12.75"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</row>
    <row r="439" spans="3:15" ht="12.75"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</row>
    <row r="440" spans="3:15" ht="12.75"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</row>
    <row r="441" spans="3:15" ht="12.75"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</row>
    <row r="442" spans="3:15" ht="12.75"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</row>
    <row r="443" spans="3:15" ht="12.75"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</row>
    <row r="444" spans="3:15" ht="12.75"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</row>
    <row r="445" spans="3:15" ht="12.75"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</row>
    <row r="446" spans="3:15" ht="12.75"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</row>
    <row r="447" spans="3:15" ht="12.75"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</row>
    <row r="448" spans="3:15" ht="12.75"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</row>
    <row r="449" spans="3:15" ht="12.75"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</row>
    <row r="450" spans="3:15" ht="12.75"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</row>
    <row r="451" spans="3:15" ht="12.75"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</row>
    <row r="452" spans="3:15" ht="12.75"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</row>
    <row r="453" spans="3:15" ht="12.75"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</row>
    <row r="454" spans="3:15" ht="12.75"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</row>
    <row r="455" spans="3:15" ht="12.75"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</row>
    <row r="456" spans="3:15" ht="12.75"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</row>
    <row r="457" spans="3:15" ht="12.75"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</row>
    <row r="458" spans="3:15" ht="12.75"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</row>
    <row r="459" spans="3:15" ht="12.75"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</row>
    <row r="460" spans="3:15" ht="12.75"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</row>
    <row r="461" spans="3:15" ht="12.75"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</row>
    <row r="462" spans="3:15" ht="12.75"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</row>
    <row r="463" spans="3:15" ht="12.75"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</row>
    <row r="464" spans="3:15" ht="12.75"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</row>
    <row r="465" spans="3:15" ht="12.75"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</row>
    <row r="466" spans="3:15" ht="12.75"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</row>
    <row r="467" spans="3:15" ht="12.75"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</row>
    <row r="468" spans="3:15" ht="12.75"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</row>
    <row r="469" spans="3:15" ht="12.75"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</row>
    <row r="470" spans="3:15" ht="12.75"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</row>
    <row r="471" spans="3:15" ht="12.75"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</row>
    <row r="472" spans="3:15" ht="12.75"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</row>
    <row r="473" spans="3:15" ht="12.75"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</row>
    <row r="474" spans="3:15" ht="12.75"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</row>
    <row r="475" spans="3:15" ht="12.75"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</row>
    <row r="476" spans="3:15" ht="12.75"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</row>
    <row r="477" spans="3:15" ht="12.75"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</row>
    <row r="478" spans="3:15" ht="12.75"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</row>
    <row r="479" spans="3:15" ht="12.75"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</row>
    <row r="480" spans="3:15" ht="12.75"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</row>
    <row r="481" spans="3:15" ht="12.75"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</row>
    <row r="482" spans="3:15" ht="12.75"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</row>
    <row r="483" spans="3:15" ht="12.75"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</row>
    <row r="484" spans="3:15" ht="12.75"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</row>
    <row r="485" spans="3:15" ht="12.75"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</row>
    <row r="486" spans="3:15" ht="12.75"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</row>
    <row r="487" spans="3:15" ht="12.75"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</row>
    <row r="488" spans="3:15" ht="12.75"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</row>
    <row r="489" spans="3:15" ht="12.75"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</row>
    <row r="490" spans="3:15" ht="12.75"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</row>
    <row r="491" spans="3:15" ht="12.75"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</row>
    <row r="492" spans="3:15" ht="12.75"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</row>
    <row r="493" spans="3:15" ht="12.75"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</row>
    <row r="494" spans="3:15" ht="12.75"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</row>
    <row r="495" spans="3:15" ht="12.75"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</row>
    <row r="496" spans="3:15" ht="12.75"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</row>
    <row r="497" spans="3:15" ht="12.75"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</row>
    <row r="498" spans="3:15" ht="12.75"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</row>
    <row r="499" spans="3:15" ht="12.75"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</row>
    <row r="500" spans="3:15" ht="12.75"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</row>
    <row r="501" spans="3:15" ht="12.75"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</row>
    <row r="502" spans="3:15" ht="12.75"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</row>
    <row r="503" spans="3:15" ht="12.75"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</row>
    <row r="504" spans="3:15" ht="12.75"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</row>
    <row r="505" spans="3:15" ht="12.75"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</row>
    <row r="506" spans="3:15" ht="12.75"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</row>
    <row r="507" spans="3:15" ht="12.75"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</row>
    <row r="508" spans="3:15" ht="12.75"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</row>
    <row r="509" spans="3:15" ht="12.75"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</row>
    <row r="510" spans="3:15" ht="12.75"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</row>
    <row r="511" spans="3:15" ht="12.75"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</row>
    <row r="512" spans="3:15" ht="12.75"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</row>
    <row r="513" spans="3:15" ht="12.75"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</row>
    <row r="514" spans="3:15" ht="12.75"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</row>
    <row r="515" spans="3:15" ht="12.75"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</row>
    <row r="516" spans="3:15" ht="12.75"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</row>
    <row r="517" spans="3:15" ht="12.75"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</row>
    <row r="518" spans="3:15" ht="12.75"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</row>
    <row r="519" spans="3:15" ht="12.75"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</row>
    <row r="520" spans="3:15" ht="12.75"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</row>
    <row r="521" spans="3:15" ht="12.75"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</row>
    <row r="522" spans="3:15" ht="12.75"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</row>
    <row r="523" spans="3:15" ht="12.75"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</row>
    <row r="524" spans="3:15" ht="12.75"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</row>
    <row r="525" spans="3:15" ht="12.75"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</row>
    <row r="526" spans="3:15" ht="12.75"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</row>
    <row r="527" spans="3:15" ht="12.75"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</row>
    <row r="528" spans="3:15" ht="12.75"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</row>
    <row r="529" spans="3:15" ht="12.75"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</row>
    <row r="530" spans="3:15" ht="12.75"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</row>
    <row r="531" spans="3:15" ht="12.75"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</row>
    <row r="532" spans="3:15" ht="12.75"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</row>
    <row r="533" spans="3:15" ht="12.75"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</row>
    <row r="534" spans="3:15" ht="12.75"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</row>
    <row r="535" spans="3:15" ht="12.75"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</row>
    <row r="536" spans="3:15" ht="12.75"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</row>
    <row r="537" spans="3:15" ht="12.75"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</row>
    <row r="538" spans="3:15" ht="12.75"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</row>
    <row r="539" spans="3:15" ht="12.75"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</row>
    <row r="540" spans="3:15" ht="12.75"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</row>
    <row r="541" spans="3:15" ht="12.75"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</row>
    <row r="542" spans="3:15" ht="12.75"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</row>
    <row r="543" spans="3:15" ht="12.75"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</row>
    <row r="544" spans="3:15" ht="12.75"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</row>
    <row r="545" spans="3:15" ht="12.75"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</row>
    <row r="546" spans="3:15" ht="12.75"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</row>
    <row r="547" spans="3:15" ht="12.75"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</row>
    <row r="548" spans="3:15" ht="12.75"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</row>
    <row r="549" spans="3:15" ht="12.75"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</row>
    <row r="550" spans="3:15" ht="12.75"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</row>
    <row r="551" spans="3:15" ht="12.75"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</row>
    <row r="552" spans="3:15" ht="12.75"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</row>
    <row r="553" spans="3:15" ht="12.75"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</row>
    <row r="554" spans="3:15" ht="12.75"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</row>
    <row r="555" spans="3:15" ht="12.75"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</row>
    <row r="556" spans="3:15" ht="12.75"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</row>
    <row r="557" spans="3:15" ht="12.75"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</row>
    <row r="558" spans="3:15" ht="12.75"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</row>
    <row r="559" spans="3:15" ht="12.75"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</row>
    <row r="560" spans="3:15" ht="12.75"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</row>
    <row r="561" spans="3:15" ht="12.75"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</row>
    <row r="562" spans="3:15" ht="12.75"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</row>
    <row r="563" spans="3:15" ht="12.75"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</row>
    <row r="564" spans="3:15" ht="12.75"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</row>
    <row r="565" spans="3:15" ht="12.75"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</row>
    <row r="566" spans="3:15" ht="12.75"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</row>
    <row r="567" spans="3:15" ht="12.75"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</row>
    <row r="568" spans="3:15" ht="12.75"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</row>
    <row r="569" spans="3:15" ht="12.75"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</row>
    <row r="570" spans="3:15" ht="12.75"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</row>
    <row r="571" spans="3:15" ht="12.75"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</row>
    <row r="572" spans="3:15" ht="12.75"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</row>
    <row r="573" spans="3:15" ht="12.75"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</row>
    <row r="574" spans="3:15" ht="12.75"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</row>
    <row r="575" spans="3:15" ht="12.75"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</row>
    <row r="576" spans="3:15" ht="12.75"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</row>
    <row r="577" spans="3:15" ht="12.75"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</row>
    <row r="578" spans="3:15" ht="12.75"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</row>
    <row r="579" spans="3:15" ht="12.75"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</row>
    <row r="580" spans="3:15" ht="12.75"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</row>
    <row r="581" spans="3:15" ht="12.75"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</row>
    <row r="582" spans="3:15" ht="12.75"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</row>
    <row r="583" spans="3:15" ht="12.75">
      <c r="C583" s="12"/>
      <c r="D583" s="12"/>
      <c r="E583" s="12"/>
      <c r="F583" s="14"/>
      <c r="G583" s="12"/>
      <c r="H583" s="12"/>
      <c r="I583" s="12"/>
      <c r="J583" s="12"/>
      <c r="K583" s="12"/>
      <c r="L583" s="12"/>
      <c r="M583" s="12"/>
      <c r="N583" s="12"/>
      <c r="O583" s="12"/>
    </row>
    <row r="584" spans="3:15" ht="12.75">
      <c r="C584" s="12"/>
      <c r="D584" s="12"/>
      <c r="E584" s="12"/>
      <c r="F584" s="14"/>
      <c r="G584" s="12"/>
      <c r="H584" s="12"/>
      <c r="I584" s="12"/>
      <c r="J584" s="12"/>
      <c r="K584" s="12"/>
      <c r="L584" s="12"/>
      <c r="M584" s="12"/>
      <c r="N584" s="12"/>
      <c r="O584" s="12"/>
    </row>
    <row r="585" spans="3:15" ht="12.75">
      <c r="C585" s="12"/>
      <c r="D585" s="12"/>
      <c r="E585" s="12"/>
      <c r="F585" s="14"/>
      <c r="G585" s="12"/>
      <c r="H585" s="12"/>
      <c r="I585" s="12"/>
      <c r="J585" s="12"/>
      <c r="K585" s="12"/>
      <c r="L585" s="12"/>
      <c r="M585" s="12"/>
      <c r="N585" s="12"/>
      <c r="O585" s="12"/>
    </row>
    <row r="586" spans="3:15" ht="12.75">
      <c r="C586" s="12"/>
      <c r="D586" s="12"/>
      <c r="E586" s="12"/>
      <c r="F586" s="14"/>
      <c r="G586" s="12"/>
      <c r="H586" s="12"/>
      <c r="I586" s="12"/>
      <c r="J586" s="12"/>
      <c r="K586" s="12"/>
      <c r="L586" s="12"/>
      <c r="M586" s="12"/>
      <c r="N586" s="12"/>
      <c r="O586" s="12"/>
    </row>
    <row r="587" spans="3:15" ht="12.75">
      <c r="C587" s="12"/>
      <c r="D587" s="12"/>
      <c r="E587" s="12"/>
      <c r="F587" s="14"/>
      <c r="G587" s="12"/>
      <c r="H587" s="12"/>
      <c r="I587" s="12"/>
      <c r="J587" s="12"/>
      <c r="K587" s="12"/>
      <c r="L587" s="12"/>
      <c r="M587" s="12"/>
      <c r="N587" s="12"/>
      <c r="O587" s="12"/>
    </row>
    <row r="588" spans="3:15" ht="12.75">
      <c r="C588" s="12"/>
      <c r="D588" s="12"/>
      <c r="E588" s="12"/>
      <c r="F588" s="14"/>
      <c r="G588" s="12"/>
      <c r="H588" s="12"/>
      <c r="I588" s="12"/>
      <c r="J588" s="12"/>
      <c r="K588" s="12"/>
      <c r="L588" s="12"/>
      <c r="M588" s="12"/>
      <c r="N588" s="12"/>
      <c r="O588" s="12"/>
    </row>
    <row r="589" spans="3:15" ht="12.75">
      <c r="C589" s="12"/>
      <c r="D589" s="12"/>
      <c r="E589" s="12"/>
      <c r="F589" s="14"/>
      <c r="G589" s="12"/>
      <c r="H589" s="12"/>
      <c r="I589" s="12"/>
      <c r="J589" s="12"/>
      <c r="K589" s="12"/>
      <c r="L589" s="12"/>
      <c r="M589" s="12"/>
      <c r="N589" s="12"/>
      <c r="O589" s="12"/>
    </row>
    <row r="590" spans="3:15" ht="12.75">
      <c r="C590" s="12"/>
      <c r="D590" s="12"/>
      <c r="E590" s="12"/>
      <c r="F590" s="14"/>
      <c r="G590" s="12"/>
      <c r="H590" s="12"/>
      <c r="I590" s="12"/>
      <c r="J590" s="12"/>
      <c r="K590" s="12"/>
      <c r="L590" s="12"/>
      <c r="M590" s="12"/>
      <c r="N590" s="12"/>
      <c r="O590" s="12"/>
    </row>
    <row r="591" spans="3:15" ht="12.75">
      <c r="C591" s="12"/>
      <c r="D591" s="12"/>
      <c r="E591" s="12"/>
      <c r="F591" s="14"/>
      <c r="G591" s="12"/>
      <c r="H591" s="12"/>
      <c r="I591" s="12"/>
      <c r="J591" s="12"/>
      <c r="K591" s="12"/>
      <c r="L591" s="12"/>
      <c r="M591" s="12"/>
      <c r="N591" s="12"/>
      <c r="O591" s="12"/>
    </row>
    <row r="592" spans="3:15" ht="12.75">
      <c r="C592" s="12"/>
      <c r="D592" s="12"/>
      <c r="E592" s="12"/>
      <c r="F592" s="14"/>
      <c r="G592" s="12"/>
      <c r="H592" s="12"/>
      <c r="I592" s="12"/>
      <c r="J592" s="12"/>
      <c r="K592" s="12"/>
      <c r="L592" s="12"/>
      <c r="M592" s="12"/>
      <c r="N592" s="12"/>
      <c r="O592" s="12"/>
    </row>
    <row r="593" spans="3:15" ht="12.75">
      <c r="C593" s="12"/>
      <c r="D593" s="12"/>
      <c r="E593" s="12"/>
      <c r="F593" s="14"/>
      <c r="G593" s="12"/>
      <c r="H593" s="12"/>
      <c r="I593" s="12"/>
      <c r="J593" s="12"/>
      <c r="K593" s="12"/>
      <c r="L593" s="12"/>
      <c r="M593" s="12"/>
      <c r="N593" s="12"/>
      <c r="O593" s="12"/>
    </row>
    <row r="594" spans="3:15" ht="12.75">
      <c r="C594" s="12"/>
      <c r="D594" s="12"/>
      <c r="E594" s="12"/>
      <c r="F594" s="14"/>
      <c r="G594" s="12"/>
      <c r="H594" s="12"/>
      <c r="I594" s="12"/>
      <c r="J594" s="12"/>
      <c r="K594" s="12"/>
      <c r="L594" s="12"/>
      <c r="M594" s="12"/>
      <c r="N594" s="12"/>
      <c r="O594" s="12"/>
    </row>
    <row r="595" spans="3:15" ht="12.75">
      <c r="C595" s="12"/>
      <c r="D595" s="12"/>
      <c r="E595" s="12"/>
      <c r="F595" s="14"/>
      <c r="G595" s="12"/>
      <c r="H595" s="12"/>
      <c r="I595" s="12"/>
      <c r="J595" s="12"/>
      <c r="K595" s="12"/>
      <c r="L595" s="12"/>
      <c r="M595" s="12"/>
      <c r="N595" s="12"/>
      <c r="O595" s="12"/>
    </row>
    <row r="596" spans="3:15" ht="12.75">
      <c r="C596" s="12"/>
      <c r="D596" s="12"/>
      <c r="E596" s="12"/>
      <c r="F596" s="14"/>
      <c r="G596" s="12"/>
      <c r="H596" s="12"/>
      <c r="I596" s="12"/>
      <c r="J596" s="12"/>
      <c r="K596" s="12"/>
      <c r="L596" s="12"/>
      <c r="M596" s="12"/>
      <c r="N596" s="12"/>
      <c r="O596" s="12"/>
    </row>
    <row r="597" spans="3:15" ht="12.75">
      <c r="C597" s="12"/>
      <c r="D597" s="12"/>
      <c r="E597" s="12"/>
      <c r="F597" s="14"/>
      <c r="G597" s="12"/>
      <c r="H597" s="12"/>
      <c r="I597" s="12"/>
      <c r="J597" s="12"/>
      <c r="K597" s="12"/>
      <c r="L597" s="12"/>
      <c r="M597" s="12"/>
      <c r="N597" s="12"/>
      <c r="O597" s="12"/>
    </row>
    <row r="598" spans="3:15" ht="12.75">
      <c r="C598" s="12"/>
      <c r="D598" s="12"/>
      <c r="E598" s="12"/>
      <c r="F598" s="14"/>
      <c r="G598" s="12"/>
      <c r="H598" s="12"/>
      <c r="I598" s="12"/>
      <c r="J598" s="12"/>
      <c r="K598" s="12"/>
      <c r="L598" s="12"/>
      <c r="M598" s="12"/>
      <c r="N598" s="12"/>
      <c r="O598" s="12"/>
    </row>
    <row r="599" spans="3:15" ht="12.75">
      <c r="C599" s="12"/>
      <c r="D599" s="12"/>
      <c r="E599" s="12"/>
      <c r="F599" s="14"/>
      <c r="G599" s="12"/>
      <c r="H599" s="12"/>
      <c r="I599" s="12"/>
      <c r="J599" s="12"/>
      <c r="K599" s="12"/>
      <c r="L599" s="12"/>
      <c r="M599" s="12"/>
      <c r="N599" s="12"/>
      <c r="O599" s="12"/>
    </row>
    <row r="600" spans="3:15" ht="12.75">
      <c r="C600" s="12"/>
      <c r="D600" s="12"/>
      <c r="E600" s="12"/>
      <c r="F600" s="14"/>
      <c r="G600" s="12"/>
      <c r="H600" s="12"/>
      <c r="I600" s="12"/>
      <c r="J600" s="12"/>
      <c r="K600" s="12"/>
      <c r="L600" s="12"/>
      <c r="M600" s="12"/>
      <c r="N600" s="12"/>
      <c r="O600" s="12"/>
    </row>
    <row r="601" spans="3:15" ht="12.75">
      <c r="C601" s="12"/>
      <c r="D601" s="12"/>
      <c r="E601" s="12"/>
      <c r="F601" s="14"/>
      <c r="G601" s="12"/>
      <c r="H601" s="12"/>
      <c r="I601" s="12"/>
      <c r="J601" s="12"/>
      <c r="K601" s="12"/>
      <c r="L601" s="12"/>
      <c r="M601" s="12"/>
      <c r="N601" s="12"/>
      <c r="O601" s="12"/>
    </row>
    <row r="602" spans="3:15" ht="12.75">
      <c r="C602" s="12"/>
      <c r="D602" s="12"/>
      <c r="E602" s="12"/>
      <c r="F602" s="14"/>
      <c r="G602" s="12"/>
      <c r="H602" s="12"/>
      <c r="I602" s="12"/>
      <c r="J602" s="12"/>
      <c r="K602" s="12"/>
      <c r="L602" s="12"/>
      <c r="M602" s="12"/>
      <c r="N602" s="12"/>
      <c r="O602" s="12"/>
    </row>
    <row r="603" spans="3:15" ht="12.75">
      <c r="C603" s="12"/>
      <c r="D603" s="12"/>
      <c r="E603" s="12"/>
      <c r="F603" s="14"/>
      <c r="G603" s="12"/>
      <c r="H603" s="12"/>
      <c r="I603" s="12"/>
      <c r="J603" s="12"/>
      <c r="K603" s="12"/>
      <c r="L603" s="12"/>
      <c r="M603" s="12"/>
      <c r="N603" s="12"/>
      <c r="O603" s="12"/>
    </row>
    <row r="604" spans="3:15" ht="12.75">
      <c r="C604" s="12"/>
      <c r="D604" s="12"/>
      <c r="E604" s="12"/>
      <c r="F604" s="14"/>
      <c r="G604" s="12"/>
      <c r="H604" s="12"/>
      <c r="I604" s="12"/>
      <c r="J604" s="12"/>
      <c r="K604" s="12"/>
      <c r="L604" s="12"/>
      <c r="M604" s="12"/>
      <c r="N604" s="12"/>
      <c r="O604" s="12"/>
    </row>
    <row r="605" spans="3:15" ht="12.75">
      <c r="C605" s="12"/>
      <c r="D605" s="12"/>
      <c r="E605" s="12"/>
      <c r="F605" s="14"/>
      <c r="G605" s="12"/>
      <c r="H605" s="12"/>
      <c r="I605" s="12"/>
      <c r="J605" s="12"/>
      <c r="K605" s="12"/>
      <c r="L605" s="12"/>
      <c r="M605" s="12"/>
      <c r="N605" s="12"/>
      <c r="O605" s="12"/>
    </row>
    <row r="606" spans="3:15" ht="12.75">
      <c r="C606" s="12"/>
      <c r="D606" s="12"/>
      <c r="E606" s="12"/>
      <c r="F606" s="14"/>
      <c r="G606" s="12"/>
      <c r="H606" s="12"/>
      <c r="I606" s="12"/>
      <c r="J606" s="12"/>
      <c r="K606" s="12"/>
      <c r="L606" s="12"/>
      <c r="M606" s="12"/>
      <c r="N606" s="12"/>
      <c r="O606" s="12"/>
    </row>
    <row r="607" spans="3:15" ht="12.75">
      <c r="C607" s="12"/>
      <c r="D607" s="12"/>
      <c r="E607" s="12"/>
      <c r="F607" s="14"/>
      <c r="G607" s="12"/>
      <c r="H607" s="12"/>
      <c r="I607" s="12"/>
      <c r="J607" s="12"/>
      <c r="K607" s="12"/>
      <c r="L607" s="12"/>
      <c r="M607" s="12"/>
      <c r="N607" s="12"/>
      <c r="O607" s="12"/>
    </row>
    <row r="608" spans="3:15" ht="12.75">
      <c r="C608" s="12"/>
      <c r="D608" s="12"/>
      <c r="E608" s="12"/>
      <c r="F608" s="14"/>
      <c r="G608" s="12"/>
      <c r="H608" s="12"/>
      <c r="I608" s="12"/>
      <c r="J608" s="12"/>
      <c r="K608" s="12"/>
      <c r="L608" s="12"/>
      <c r="M608" s="12"/>
      <c r="N608" s="12"/>
      <c r="O608" s="12"/>
    </row>
    <row r="609" spans="3:15" ht="12.75">
      <c r="C609" s="12"/>
      <c r="D609" s="12"/>
      <c r="E609" s="12"/>
      <c r="F609" s="14"/>
      <c r="G609" s="12"/>
      <c r="H609" s="12"/>
      <c r="I609" s="12"/>
      <c r="J609" s="12"/>
      <c r="K609" s="12"/>
      <c r="L609" s="12"/>
      <c r="M609" s="12"/>
      <c r="N609" s="12"/>
      <c r="O609" s="12"/>
    </row>
    <row r="610" spans="3:15" ht="12.75">
      <c r="C610" s="12"/>
      <c r="D610" s="12"/>
      <c r="E610" s="12"/>
      <c r="F610" s="14"/>
      <c r="G610" s="12"/>
      <c r="H610" s="12"/>
      <c r="I610" s="12"/>
      <c r="J610" s="12"/>
      <c r="K610" s="12"/>
      <c r="L610" s="12"/>
      <c r="M610" s="12"/>
      <c r="N610" s="12"/>
      <c r="O610" s="12"/>
    </row>
    <row r="611" spans="3:15" ht="12.75">
      <c r="C611" s="12"/>
      <c r="D611" s="12"/>
      <c r="E611" s="12"/>
      <c r="F611" s="14"/>
      <c r="G611" s="12"/>
      <c r="H611" s="12"/>
      <c r="I611" s="12"/>
      <c r="J611" s="12"/>
      <c r="K611" s="12"/>
      <c r="L611" s="12"/>
      <c r="M611" s="12"/>
      <c r="N611" s="12"/>
      <c r="O611" s="12"/>
    </row>
    <row r="612" spans="3:15" ht="12.75">
      <c r="C612" s="12"/>
      <c r="D612" s="12"/>
      <c r="E612" s="12"/>
      <c r="F612" s="14"/>
      <c r="G612" s="12"/>
      <c r="H612" s="12"/>
      <c r="I612" s="12"/>
      <c r="J612" s="12"/>
      <c r="K612" s="12"/>
      <c r="L612" s="12"/>
      <c r="M612" s="12"/>
      <c r="N612" s="12"/>
      <c r="O612" s="12"/>
    </row>
    <row r="613" spans="3:15" ht="12.75">
      <c r="C613" s="12"/>
      <c r="D613" s="12"/>
      <c r="E613" s="12"/>
      <c r="F613" s="14"/>
      <c r="G613" s="12"/>
      <c r="H613" s="12"/>
      <c r="I613" s="12"/>
      <c r="J613" s="12"/>
      <c r="K613" s="12"/>
      <c r="L613" s="12"/>
      <c r="M613" s="12"/>
      <c r="N613" s="12"/>
      <c r="O613" s="12"/>
    </row>
    <row r="614" spans="3:15" ht="12.75">
      <c r="C614" s="12"/>
      <c r="D614" s="12"/>
      <c r="E614" s="12"/>
      <c r="F614" s="14"/>
      <c r="G614" s="12"/>
      <c r="H614" s="12"/>
      <c r="I614" s="12"/>
      <c r="J614" s="12"/>
      <c r="K614" s="12"/>
      <c r="L614" s="12"/>
      <c r="M614" s="12"/>
      <c r="N614" s="12"/>
      <c r="O614" s="12"/>
    </row>
    <row r="615" spans="3:15" ht="12.75">
      <c r="C615" s="12"/>
      <c r="D615" s="12"/>
      <c r="E615" s="12"/>
      <c r="F615" s="14"/>
      <c r="G615" s="12"/>
      <c r="H615" s="12"/>
      <c r="I615" s="12"/>
      <c r="J615" s="12"/>
      <c r="K615" s="12"/>
      <c r="L615" s="12"/>
      <c r="M615" s="12"/>
      <c r="N615" s="12"/>
      <c r="O615" s="12"/>
    </row>
    <row r="616" spans="3:15" ht="12.75">
      <c r="C616" s="12"/>
      <c r="D616" s="12"/>
      <c r="E616" s="12"/>
      <c r="F616" s="14"/>
      <c r="G616" s="12"/>
      <c r="H616" s="12"/>
      <c r="I616" s="12"/>
      <c r="J616" s="12"/>
      <c r="K616" s="12"/>
      <c r="L616" s="12"/>
      <c r="M616" s="12"/>
      <c r="N616" s="12"/>
      <c r="O616" s="12"/>
    </row>
    <row r="617" spans="3:15" ht="12.75">
      <c r="C617" s="12"/>
      <c r="D617" s="12"/>
      <c r="E617" s="12"/>
      <c r="F617" s="14"/>
      <c r="G617" s="12"/>
      <c r="H617" s="12"/>
      <c r="I617" s="12"/>
      <c r="J617" s="12"/>
      <c r="K617" s="12"/>
      <c r="L617" s="12"/>
      <c r="M617" s="12"/>
      <c r="N617" s="12"/>
      <c r="O617" s="12"/>
    </row>
    <row r="618" spans="3:15" ht="12.75">
      <c r="C618" s="12"/>
      <c r="D618" s="12"/>
      <c r="E618" s="12"/>
      <c r="F618" s="14"/>
      <c r="G618" s="12"/>
      <c r="H618" s="12"/>
      <c r="I618" s="12"/>
      <c r="J618" s="12"/>
      <c r="K618" s="12"/>
      <c r="L618" s="12"/>
      <c r="M618" s="12"/>
      <c r="N618" s="12"/>
      <c r="O618" s="12"/>
    </row>
    <row r="619" spans="3:15" ht="12.75">
      <c r="C619" s="12"/>
      <c r="D619" s="12"/>
      <c r="E619" s="12"/>
      <c r="F619" s="14"/>
      <c r="G619" s="12"/>
      <c r="H619" s="12"/>
      <c r="I619" s="12"/>
      <c r="J619" s="12"/>
      <c r="K619" s="12"/>
      <c r="L619" s="12"/>
      <c r="M619" s="12"/>
      <c r="N619" s="12"/>
      <c r="O619" s="12"/>
    </row>
    <row r="620" spans="3:15" ht="12.75">
      <c r="C620" s="12"/>
      <c r="D620" s="12"/>
      <c r="E620" s="12"/>
      <c r="F620" s="14"/>
      <c r="G620" s="12"/>
      <c r="H620" s="12"/>
      <c r="I620" s="12"/>
      <c r="J620" s="12"/>
      <c r="K620" s="12"/>
      <c r="L620" s="12"/>
      <c r="M620" s="12"/>
      <c r="N620" s="12"/>
      <c r="O620" s="12"/>
    </row>
    <row r="621" spans="3:15" ht="12.75">
      <c r="C621" s="12"/>
      <c r="D621" s="12"/>
      <c r="E621" s="12"/>
      <c r="F621" s="14"/>
      <c r="G621" s="12"/>
      <c r="H621" s="12"/>
      <c r="I621" s="12"/>
      <c r="J621" s="12"/>
      <c r="K621" s="12"/>
      <c r="L621" s="12"/>
      <c r="M621" s="12"/>
      <c r="N621" s="12"/>
      <c r="O621" s="12"/>
    </row>
    <row r="622" spans="3:15" ht="12.75">
      <c r="C622" s="12"/>
      <c r="D622" s="12"/>
      <c r="E622" s="12"/>
      <c r="F622" s="14"/>
      <c r="G622" s="12"/>
      <c r="H622" s="12"/>
      <c r="I622" s="12"/>
      <c r="J622" s="12"/>
      <c r="K622" s="12"/>
      <c r="L622" s="12"/>
      <c r="M622" s="12"/>
      <c r="N622" s="12"/>
      <c r="O622" s="12"/>
    </row>
    <row r="623" spans="3:15" ht="12.75">
      <c r="C623" s="12"/>
      <c r="D623" s="12"/>
      <c r="E623" s="12"/>
      <c r="F623" s="14"/>
      <c r="G623" s="12"/>
      <c r="H623" s="12"/>
      <c r="I623" s="12"/>
      <c r="J623" s="12"/>
      <c r="K623" s="12"/>
      <c r="L623" s="12"/>
      <c r="M623" s="12"/>
      <c r="N623" s="12"/>
      <c r="O623" s="12"/>
    </row>
    <row r="624" spans="3:15" ht="12.75">
      <c r="C624" s="12"/>
      <c r="D624" s="12"/>
      <c r="E624" s="12"/>
      <c r="F624" s="14"/>
      <c r="G624" s="12"/>
      <c r="H624" s="12"/>
      <c r="I624" s="12"/>
      <c r="J624" s="12"/>
      <c r="K624" s="12"/>
      <c r="L624" s="12"/>
      <c r="M624" s="12"/>
      <c r="N624" s="12"/>
      <c r="O624" s="12"/>
    </row>
    <row r="625" spans="3:15" ht="12.75">
      <c r="C625" s="12"/>
      <c r="D625" s="12"/>
      <c r="E625" s="12"/>
      <c r="F625" s="14"/>
      <c r="G625" s="12"/>
      <c r="H625" s="12"/>
      <c r="I625" s="12"/>
      <c r="J625" s="12"/>
      <c r="K625" s="12"/>
      <c r="L625" s="12"/>
      <c r="M625" s="12"/>
      <c r="N625" s="12"/>
      <c r="O625" s="12"/>
    </row>
    <row r="626" spans="3:15" ht="12.75">
      <c r="C626" s="12"/>
      <c r="D626" s="12"/>
      <c r="E626" s="12"/>
      <c r="F626" s="14"/>
      <c r="G626" s="12"/>
      <c r="H626" s="12"/>
      <c r="I626" s="12"/>
      <c r="J626" s="12"/>
      <c r="K626" s="12"/>
      <c r="L626" s="12"/>
      <c r="M626" s="12"/>
      <c r="N626" s="12"/>
      <c r="O626" s="12"/>
    </row>
    <row r="627" spans="3:15" ht="12.75">
      <c r="C627" s="12"/>
      <c r="D627" s="12"/>
      <c r="E627" s="12"/>
      <c r="F627" s="14"/>
      <c r="G627" s="12"/>
      <c r="H627" s="12"/>
      <c r="I627" s="12"/>
      <c r="J627" s="12"/>
      <c r="K627" s="12"/>
      <c r="L627" s="12"/>
      <c r="M627" s="12"/>
      <c r="N627" s="12"/>
      <c r="O627" s="12"/>
    </row>
    <row r="628" spans="3:15" ht="12.75">
      <c r="C628" s="12"/>
      <c r="D628" s="12"/>
      <c r="E628" s="12"/>
      <c r="F628" s="14"/>
      <c r="G628" s="12"/>
      <c r="H628" s="12"/>
      <c r="I628" s="12"/>
      <c r="J628" s="12"/>
      <c r="K628" s="12"/>
      <c r="L628" s="12"/>
      <c r="M628" s="12"/>
      <c r="N628" s="12"/>
      <c r="O628" s="12"/>
    </row>
    <row r="629" spans="3:15" ht="12.75">
      <c r="C629" s="12"/>
      <c r="D629" s="12"/>
      <c r="E629" s="12"/>
      <c r="F629" s="14"/>
      <c r="G629" s="12"/>
      <c r="H629" s="12"/>
      <c r="I629" s="12"/>
      <c r="J629" s="12"/>
      <c r="K629" s="12"/>
      <c r="L629" s="12"/>
      <c r="M629" s="12"/>
      <c r="N629" s="12"/>
      <c r="O629" s="12"/>
    </row>
    <row r="630" spans="3:15" ht="12.75">
      <c r="C630" s="12"/>
      <c r="D630" s="12"/>
      <c r="E630" s="12"/>
      <c r="F630" s="14"/>
      <c r="G630" s="12"/>
      <c r="H630" s="12"/>
      <c r="I630" s="12"/>
      <c r="J630" s="12"/>
      <c r="K630" s="12"/>
      <c r="L630" s="12"/>
      <c r="M630" s="12"/>
      <c r="N630" s="12"/>
      <c r="O630" s="12"/>
    </row>
    <row r="631" spans="3:15" ht="12.75">
      <c r="C631" s="12"/>
      <c r="D631" s="12"/>
      <c r="E631" s="12"/>
      <c r="F631" s="14"/>
      <c r="G631" s="12"/>
      <c r="H631" s="12"/>
      <c r="I631" s="12"/>
      <c r="J631" s="12"/>
      <c r="K631" s="12"/>
      <c r="L631" s="12"/>
      <c r="M631" s="12"/>
      <c r="N631" s="12"/>
      <c r="O631" s="12"/>
    </row>
    <row r="632" spans="3:15" ht="12.75">
      <c r="C632" s="12"/>
      <c r="D632" s="12"/>
      <c r="E632" s="12"/>
      <c r="F632" s="14"/>
      <c r="G632" s="12"/>
      <c r="H632" s="12"/>
      <c r="I632" s="12"/>
      <c r="J632" s="12"/>
      <c r="K632" s="12"/>
      <c r="L632" s="12"/>
      <c r="M632" s="12"/>
      <c r="N632" s="12"/>
      <c r="O632" s="12"/>
    </row>
    <row r="633" spans="3:15" ht="12.75">
      <c r="C633" s="12"/>
      <c r="D633" s="12"/>
      <c r="E633" s="12"/>
      <c r="F633" s="14"/>
      <c r="G633" s="12"/>
      <c r="H633" s="12"/>
      <c r="I633" s="12"/>
      <c r="J633" s="12"/>
      <c r="K633" s="12"/>
      <c r="L633" s="12"/>
      <c r="M633" s="12"/>
      <c r="N633" s="12"/>
      <c r="O633" s="12"/>
    </row>
    <row r="634" spans="3:15" ht="12.75">
      <c r="C634" s="12"/>
      <c r="D634" s="12"/>
      <c r="E634" s="12"/>
      <c r="F634" s="14"/>
      <c r="G634" s="12"/>
      <c r="H634" s="12"/>
      <c r="I634" s="12"/>
      <c r="J634" s="12"/>
      <c r="K634" s="12"/>
      <c r="L634" s="12"/>
      <c r="M634" s="12"/>
      <c r="N634" s="12"/>
      <c r="O634" s="12"/>
    </row>
    <row r="635" spans="3:15" ht="12.75">
      <c r="C635" s="12"/>
      <c r="D635" s="12"/>
      <c r="E635" s="12"/>
      <c r="F635" s="14"/>
      <c r="G635" s="12"/>
      <c r="H635" s="12"/>
      <c r="I635" s="12"/>
      <c r="J635" s="12"/>
      <c r="K635" s="12"/>
      <c r="L635" s="12"/>
      <c r="M635" s="12"/>
      <c r="N635" s="12"/>
      <c r="O635" s="12"/>
    </row>
    <row r="636" spans="3:15" ht="12.75">
      <c r="C636" s="12"/>
      <c r="D636" s="12"/>
      <c r="E636" s="12"/>
      <c r="F636" s="14"/>
      <c r="G636" s="12"/>
      <c r="H636" s="12"/>
      <c r="I636" s="12"/>
      <c r="J636" s="12"/>
      <c r="K636" s="12"/>
      <c r="L636" s="12"/>
      <c r="M636" s="12"/>
      <c r="N636" s="12"/>
      <c r="O636" s="12"/>
    </row>
    <row r="637" spans="3:15" ht="12.75">
      <c r="C637" s="12"/>
      <c r="D637" s="12"/>
      <c r="E637" s="12"/>
      <c r="F637" s="14"/>
      <c r="G637" s="12"/>
      <c r="H637" s="12"/>
      <c r="I637" s="12"/>
      <c r="J637" s="12"/>
      <c r="K637" s="12"/>
      <c r="L637" s="12"/>
      <c r="M637" s="12"/>
      <c r="N637" s="12"/>
      <c r="O637" s="12"/>
    </row>
    <row r="638" spans="3:15" ht="12.75">
      <c r="C638" s="12"/>
      <c r="D638" s="12"/>
      <c r="E638" s="12"/>
      <c r="F638" s="14"/>
      <c r="G638" s="12"/>
      <c r="H638" s="12"/>
      <c r="I638" s="12"/>
      <c r="J638" s="12"/>
      <c r="K638" s="12"/>
      <c r="L638" s="12"/>
      <c r="M638" s="12"/>
      <c r="N638" s="12"/>
      <c r="O638" s="12"/>
    </row>
    <row r="639" spans="3:15" ht="12.75">
      <c r="C639" s="12"/>
      <c r="D639" s="12"/>
      <c r="E639" s="12"/>
      <c r="F639" s="14"/>
      <c r="G639" s="12"/>
      <c r="H639" s="12"/>
      <c r="I639" s="12"/>
      <c r="J639" s="12"/>
      <c r="K639" s="12"/>
      <c r="L639" s="12"/>
      <c r="M639" s="12"/>
      <c r="N639" s="12"/>
      <c r="O639" s="12"/>
    </row>
    <row r="640" spans="3:15" ht="12.75">
      <c r="C640" s="12"/>
      <c r="D640" s="12"/>
      <c r="E640" s="12"/>
      <c r="F640" s="14"/>
      <c r="G640" s="12"/>
      <c r="H640" s="12"/>
      <c r="I640" s="12"/>
      <c r="J640" s="12"/>
      <c r="K640" s="12"/>
      <c r="L640" s="12"/>
      <c r="M640" s="12"/>
      <c r="N640" s="12"/>
      <c r="O640" s="12"/>
    </row>
    <row r="641" spans="3:15" ht="12.75">
      <c r="C641" s="12"/>
      <c r="D641" s="12"/>
      <c r="E641" s="12"/>
      <c r="F641" s="14"/>
      <c r="G641" s="12"/>
      <c r="H641" s="12"/>
      <c r="I641" s="12"/>
      <c r="J641" s="12"/>
      <c r="K641" s="12"/>
      <c r="L641" s="12"/>
      <c r="M641" s="12"/>
      <c r="N641" s="12"/>
      <c r="O641" s="12"/>
    </row>
    <row r="642" spans="3:15" ht="12.75"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</row>
    <row r="643" spans="3:15" ht="12.75"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</row>
    <row r="644" spans="3:15" ht="12.75"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</row>
    <row r="645" spans="3:15" ht="12.75"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</row>
    <row r="646" spans="3:15" ht="12.75"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</row>
    <row r="647" spans="3:15" ht="12.75"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</row>
    <row r="648" spans="3:15" ht="12.75"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</row>
    <row r="649" spans="3:15" ht="12.75"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</row>
    <row r="650" spans="3:15" ht="12.75"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</row>
    <row r="651" spans="3:15" ht="12.75"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</row>
    <row r="652" spans="3:15" ht="12.75"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</row>
    <row r="653" spans="3:15" ht="12.75"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</row>
    <row r="654" spans="3:15" ht="12.75"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</row>
    <row r="655" spans="3:15" ht="12.75"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</row>
    <row r="656" spans="3:15" ht="12.75"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</row>
    <row r="657" spans="3:15" ht="12.75"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</row>
    <row r="658" spans="3:15" ht="12.75"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</row>
    <row r="659" spans="3:15" ht="12.75"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</row>
    <row r="660" spans="3:15" ht="12.75"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</row>
    <row r="661" spans="3:15" ht="12.75"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</row>
    <row r="662" spans="3:15" ht="12.75"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</row>
    <row r="663" spans="3:15" ht="12.75"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</row>
    <row r="664" spans="3:15" ht="12.75"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</row>
    <row r="665" spans="3:15" ht="12.75"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</row>
    <row r="666" spans="3:15" ht="12.75"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</row>
    <row r="667" spans="3:15" ht="12.75"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</row>
    <row r="668" spans="3:15" ht="12.75"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</row>
    <row r="669" spans="3:15" ht="12.75"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</row>
    <row r="670" spans="3:15" ht="12.75"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</row>
    <row r="671" spans="3:15" ht="12.75"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</row>
    <row r="672" spans="3:15" ht="12.75"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</row>
    <row r="673" spans="3:15" ht="12.75"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</row>
    <row r="674" spans="3:15" ht="12.75"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</row>
    <row r="675" spans="3:15" ht="12.75"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</row>
    <row r="676" spans="3:15" ht="12.75"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</row>
    <row r="677" spans="3:15" ht="12.75"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</row>
    <row r="678" spans="3:15" ht="12.75"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</row>
    <row r="679" spans="3:15" ht="12.75"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</row>
    <row r="680" spans="3:15" ht="12.75"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</row>
    <row r="681" spans="3:15" ht="12.75"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</row>
    <row r="682" spans="3:15" ht="12.75"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</row>
    <row r="683" spans="3:15" ht="12.75"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</row>
    <row r="684" spans="3:15" ht="12.75"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</row>
    <row r="685" spans="3:15" ht="12.75"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</row>
    <row r="686" spans="3:15" ht="12.75"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</row>
    <row r="687" spans="3:15" ht="12.75"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</row>
    <row r="688" spans="3:15" ht="12.75"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</row>
    <row r="689" spans="3:15" ht="12.75"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</row>
    <row r="690" spans="3:15" ht="12.75"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</row>
    <row r="691" spans="3:15" ht="12.75"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</row>
    <row r="692" spans="3:15" ht="12.75"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</row>
    <row r="693" spans="3:15" ht="12.75"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</row>
    <row r="694" spans="3:15" ht="12.75"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</row>
    <row r="695" spans="3:15" ht="12.75"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</row>
    <row r="696" spans="3:15" ht="12.75"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</row>
    <row r="697" spans="3:15" ht="12.75"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</row>
    <row r="698" spans="3:15" ht="12.75"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</row>
    <row r="699" spans="3:15" ht="12.75"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</row>
    <row r="700" spans="3:15" ht="12.75"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</row>
    <row r="701" spans="3:15" ht="12.75"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</row>
    <row r="702" spans="3:15" ht="12.75"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</row>
    <row r="703" spans="3:15" ht="12.75"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</row>
    <row r="704" spans="3:15" ht="12.75"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</row>
    <row r="705" spans="3:15" ht="12.75"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</row>
    <row r="706" spans="3:15" ht="12.75"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</row>
    <row r="707" spans="3:15" ht="12.75"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</row>
    <row r="708" spans="3:15" ht="12.75"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</row>
    <row r="709" spans="3:15" ht="12.75"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</row>
    <row r="710" spans="3:15" ht="12.75"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</row>
    <row r="711" spans="3:15" ht="12.75"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</row>
    <row r="712" spans="3:15" ht="12.75"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</row>
    <row r="713" spans="3:15" ht="12.75"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</row>
    <row r="714" spans="3:15" ht="12.75"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</row>
    <row r="715" spans="3:15" ht="12.75"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</row>
    <row r="716" spans="3:15" ht="12.75"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</row>
    <row r="717" spans="3:15" ht="12.75"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</row>
    <row r="718" spans="3:15" ht="12.75"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</row>
    <row r="719" spans="3:15" ht="12.75"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</row>
    <row r="720" spans="3:15" ht="12.75"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</row>
    <row r="721" spans="3:15" ht="12.75"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</row>
    <row r="722" spans="3:15" ht="12.75"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</row>
    <row r="723" spans="3:15" ht="12.75"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</row>
    <row r="724" spans="3:15" ht="12.75"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</row>
    <row r="725" spans="3:15" ht="12.75"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</row>
    <row r="726" spans="3:15" ht="12.75"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</row>
    <row r="727" spans="3:15" ht="12.75"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</row>
    <row r="728" spans="3:15" ht="12.75"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</row>
    <row r="729" spans="3:15" ht="12.75"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</row>
    <row r="730" spans="3:15" ht="12.75"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</row>
    <row r="731" spans="3:15" ht="12.75"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</row>
    <row r="732" spans="3:15" ht="12.75"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</row>
    <row r="733" spans="3:15" ht="12.75"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</row>
    <row r="734" spans="3:15" ht="12.75"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</row>
    <row r="735" spans="3:15" ht="12.75"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</row>
    <row r="736" spans="3:15" ht="12.75"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</row>
    <row r="737" spans="3:15" ht="12.75"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</row>
    <row r="738" spans="3:15" ht="12.75"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</row>
    <row r="739" spans="3:15" ht="12.75"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</row>
    <row r="740" spans="3:15" ht="12.75"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</row>
    <row r="741" spans="3:15" ht="12.75"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</row>
    <row r="742" spans="3:15" ht="12.75">
      <c r="C742" s="14"/>
      <c r="D742" s="14"/>
      <c r="E742" s="14"/>
      <c r="G742" s="14"/>
      <c r="H742" s="14"/>
      <c r="I742" s="14"/>
      <c r="J742" s="14"/>
      <c r="K742" s="14"/>
      <c r="L742" s="14"/>
      <c r="M742" s="14"/>
      <c r="N742" s="14"/>
      <c r="O742" s="14"/>
    </row>
    <row r="743" spans="3:15" ht="12.75">
      <c r="C743" s="14"/>
      <c r="D743" s="14"/>
      <c r="E743" s="14"/>
      <c r="G743" s="14"/>
      <c r="H743" s="14"/>
      <c r="I743" s="14"/>
      <c r="J743" s="14"/>
      <c r="K743" s="14"/>
      <c r="L743" s="14"/>
      <c r="M743" s="14"/>
      <c r="N743" s="14"/>
      <c r="O743" s="14"/>
    </row>
    <row r="744" spans="3:15" ht="12.75">
      <c r="C744" s="14"/>
      <c r="D744" s="14"/>
      <c r="E744" s="14"/>
      <c r="G744" s="14"/>
      <c r="H744" s="14"/>
      <c r="I744" s="14"/>
      <c r="J744" s="14"/>
      <c r="K744" s="14"/>
      <c r="L744" s="14"/>
      <c r="M744" s="14"/>
      <c r="N744" s="14"/>
      <c r="O744" s="14"/>
    </row>
    <row r="745" spans="3:15" ht="12.75">
      <c r="C745" s="14"/>
      <c r="D745" s="14"/>
      <c r="E745" s="14"/>
      <c r="G745" s="14"/>
      <c r="H745" s="14"/>
      <c r="I745" s="14"/>
      <c r="J745" s="14"/>
      <c r="K745" s="14"/>
      <c r="L745" s="14"/>
      <c r="M745" s="14"/>
      <c r="N745" s="14"/>
      <c r="O745" s="14"/>
    </row>
    <row r="746" spans="3:15" ht="12.75">
      <c r="C746" s="14"/>
      <c r="D746" s="14"/>
      <c r="E746" s="14"/>
      <c r="G746" s="14"/>
      <c r="H746" s="14"/>
      <c r="I746" s="14"/>
      <c r="J746" s="14"/>
      <c r="K746" s="14"/>
      <c r="L746" s="14"/>
      <c r="M746" s="14"/>
      <c r="N746" s="14"/>
      <c r="O746" s="14"/>
    </row>
    <row r="747" spans="3:15" ht="12.75">
      <c r="C747" s="14"/>
      <c r="D747" s="14"/>
      <c r="E747" s="14"/>
      <c r="G747" s="14"/>
      <c r="H747" s="14"/>
      <c r="I747" s="14"/>
      <c r="J747" s="14"/>
      <c r="K747" s="14"/>
      <c r="L747" s="14"/>
      <c r="M747" s="14"/>
      <c r="N747" s="14"/>
      <c r="O747" s="14"/>
    </row>
    <row r="748" spans="3:15" ht="12.75">
      <c r="C748" s="14"/>
      <c r="D748" s="14"/>
      <c r="E748" s="14"/>
      <c r="G748" s="14"/>
      <c r="H748" s="14"/>
      <c r="I748" s="14"/>
      <c r="J748" s="14"/>
      <c r="K748" s="14"/>
      <c r="L748" s="14"/>
      <c r="M748" s="14"/>
      <c r="N748" s="14"/>
      <c r="O748" s="14"/>
    </row>
    <row r="749" spans="3:15" ht="12.75">
      <c r="C749" s="14"/>
      <c r="D749" s="14"/>
      <c r="E749" s="14"/>
      <c r="G749" s="14"/>
      <c r="H749" s="14"/>
      <c r="I749" s="14"/>
      <c r="J749" s="14"/>
      <c r="K749" s="14"/>
      <c r="L749" s="14"/>
      <c r="M749" s="14"/>
      <c r="N749" s="14"/>
      <c r="O749" s="14"/>
    </row>
    <row r="750" spans="3:15" ht="12.75">
      <c r="C750" s="14"/>
      <c r="D750" s="14"/>
      <c r="E750" s="14"/>
      <c r="G750" s="14"/>
      <c r="H750" s="14"/>
      <c r="I750" s="14"/>
      <c r="J750" s="14"/>
      <c r="K750" s="14"/>
      <c r="L750" s="14"/>
      <c r="M750" s="14"/>
      <c r="N750" s="14"/>
      <c r="O750" s="14"/>
    </row>
    <row r="751" spans="3:15" ht="12.75">
      <c r="C751" s="14"/>
      <c r="D751" s="14"/>
      <c r="E751" s="14"/>
      <c r="G751" s="14"/>
      <c r="H751" s="14"/>
      <c r="I751" s="14"/>
      <c r="J751" s="14"/>
      <c r="K751" s="14"/>
      <c r="L751" s="14"/>
      <c r="M751" s="14"/>
      <c r="N751" s="14"/>
      <c r="O751" s="14"/>
    </row>
    <row r="752" spans="3:15" ht="12.75">
      <c r="C752" s="14"/>
      <c r="D752" s="14"/>
      <c r="E752" s="14"/>
      <c r="G752" s="14"/>
      <c r="H752" s="14"/>
      <c r="I752" s="14"/>
      <c r="J752" s="14"/>
      <c r="K752" s="14"/>
      <c r="L752" s="14"/>
      <c r="M752" s="14"/>
      <c r="N752" s="14"/>
      <c r="O752" s="14"/>
    </row>
    <row r="753" spans="3:15" ht="12.75">
      <c r="C753" s="14"/>
      <c r="D753" s="14"/>
      <c r="E753" s="14"/>
      <c r="G753" s="14"/>
      <c r="H753" s="14"/>
      <c r="I753" s="14"/>
      <c r="J753" s="14"/>
      <c r="K753" s="14"/>
      <c r="L753" s="14"/>
      <c r="M753" s="14"/>
      <c r="N753" s="14"/>
      <c r="O753" s="14"/>
    </row>
    <row r="754" spans="3:15" ht="12.75">
      <c r="C754" s="14"/>
      <c r="D754" s="14"/>
      <c r="E754" s="14"/>
      <c r="G754" s="14"/>
      <c r="H754" s="14"/>
      <c r="I754" s="14"/>
      <c r="J754" s="14"/>
      <c r="K754" s="14"/>
      <c r="L754" s="14"/>
      <c r="M754" s="14"/>
      <c r="N754" s="14"/>
      <c r="O754" s="14"/>
    </row>
    <row r="755" spans="3:15" ht="12.75">
      <c r="C755" s="14"/>
      <c r="D755" s="14"/>
      <c r="E755" s="14"/>
      <c r="G755" s="14"/>
      <c r="H755" s="14"/>
      <c r="I755" s="14"/>
      <c r="J755" s="14"/>
      <c r="K755" s="14"/>
      <c r="L755" s="14"/>
      <c r="M755" s="14"/>
      <c r="N755" s="14"/>
      <c r="O755" s="14"/>
    </row>
    <row r="756" spans="3:15" ht="12.75">
      <c r="C756" s="14"/>
      <c r="D756" s="14"/>
      <c r="E756" s="14"/>
      <c r="G756" s="14"/>
      <c r="H756" s="14"/>
      <c r="I756" s="14"/>
      <c r="J756" s="14"/>
      <c r="K756" s="14"/>
      <c r="L756" s="14"/>
      <c r="M756" s="14"/>
      <c r="N756" s="14"/>
      <c r="O756" s="14"/>
    </row>
    <row r="757" spans="3:15" ht="12.75">
      <c r="C757" s="14"/>
      <c r="D757" s="14"/>
      <c r="E757" s="14"/>
      <c r="G757" s="14"/>
      <c r="H757" s="14"/>
      <c r="I757" s="14"/>
      <c r="J757" s="14"/>
      <c r="K757" s="14"/>
      <c r="L757" s="14"/>
      <c r="M757" s="14"/>
      <c r="N757" s="14"/>
      <c r="O757" s="14"/>
    </row>
    <row r="758" spans="3:15" ht="12.75">
      <c r="C758" s="14"/>
      <c r="D758" s="14"/>
      <c r="E758" s="14"/>
      <c r="G758" s="14"/>
      <c r="H758" s="14"/>
      <c r="I758" s="14"/>
      <c r="J758" s="14"/>
      <c r="K758" s="14"/>
      <c r="L758" s="14"/>
      <c r="M758" s="14"/>
      <c r="N758" s="14"/>
      <c r="O758" s="14"/>
    </row>
    <row r="759" spans="3:15" ht="12.75">
      <c r="C759" s="14"/>
      <c r="D759" s="14"/>
      <c r="E759" s="14"/>
      <c r="G759" s="14"/>
      <c r="H759" s="14"/>
      <c r="I759" s="14"/>
      <c r="J759" s="14"/>
      <c r="K759" s="14"/>
      <c r="L759" s="14"/>
      <c r="M759" s="14"/>
      <c r="N759" s="14"/>
      <c r="O759" s="14"/>
    </row>
    <row r="760" spans="3:15" ht="12.75">
      <c r="C760" s="14"/>
      <c r="D760" s="14"/>
      <c r="E760" s="14"/>
      <c r="G760" s="14"/>
      <c r="H760" s="14"/>
      <c r="I760" s="14"/>
      <c r="J760" s="14"/>
      <c r="K760" s="14"/>
      <c r="L760" s="14"/>
      <c r="M760" s="14"/>
      <c r="N760" s="14"/>
      <c r="O760" s="14"/>
    </row>
    <row r="761" spans="3:15" ht="12.75">
      <c r="C761" s="14"/>
      <c r="D761" s="14"/>
      <c r="E761" s="14"/>
      <c r="G761" s="14"/>
      <c r="H761" s="14"/>
      <c r="I761" s="14"/>
      <c r="J761" s="14"/>
      <c r="K761" s="14"/>
      <c r="L761" s="14"/>
      <c r="M761" s="14"/>
      <c r="N761" s="14"/>
      <c r="O761" s="14"/>
    </row>
    <row r="762" spans="3:15" ht="12.75">
      <c r="C762" s="14"/>
      <c r="D762" s="14"/>
      <c r="E762" s="14"/>
      <c r="G762" s="14"/>
      <c r="H762" s="14"/>
      <c r="I762" s="14"/>
      <c r="J762" s="14"/>
      <c r="K762" s="14"/>
      <c r="L762" s="14"/>
      <c r="M762" s="14"/>
      <c r="N762" s="14"/>
      <c r="O762" s="14"/>
    </row>
    <row r="763" spans="3:15" ht="12.75">
      <c r="C763" s="14"/>
      <c r="D763" s="14"/>
      <c r="E763" s="14"/>
      <c r="G763" s="14"/>
      <c r="H763" s="14"/>
      <c r="I763" s="14"/>
      <c r="J763" s="14"/>
      <c r="K763" s="14"/>
      <c r="L763" s="14"/>
      <c r="M763" s="14"/>
      <c r="N763" s="14"/>
      <c r="O763" s="14"/>
    </row>
    <row r="764" spans="3:15" ht="12.75">
      <c r="C764" s="14"/>
      <c r="D764" s="14"/>
      <c r="E764" s="14"/>
      <c r="G764" s="14"/>
      <c r="H764" s="14"/>
      <c r="I764" s="14"/>
      <c r="J764" s="14"/>
      <c r="K764" s="14"/>
      <c r="L764" s="14"/>
      <c r="M764" s="14"/>
      <c r="N764" s="14"/>
      <c r="O764" s="14"/>
    </row>
    <row r="765" spans="3:15" ht="12.75">
      <c r="C765" s="14"/>
      <c r="D765" s="14"/>
      <c r="E765" s="14"/>
      <c r="G765" s="14"/>
      <c r="H765" s="14"/>
      <c r="I765" s="14"/>
      <c r="J765" s="14"/>
      <c r="K765" s="14"/>
      <c r="L765" s="14"/>
      <c r="M765" s="14"/>
      <c r="N765" s="14"/>
      <c r="O765" s="14"/>
    </row>
    <row r="766" spans="3:15" ht="12.75">
      <c r="C766" s="14"/>
      <c r="D766" s="14"/>
      <c r="E766" s="14"/>
      <c r="G766" s="14"/>
      <c r="H766" s="14"/>
      <c r="I766" s="14"/>
      <c r="J766" s="14"/>
      <c r="K766" s="14"/>
      <c r="L766" s="14"/>
      <c r="M766" s="14"/>
      <c r="N766" s="14"/>
      <c r="O766" s="14"/>
    </row>
    <row r="767" spans="3:15" ht="12.75">
      <c r="C767" s="14"/>
      <c r="D767" s="14"/>
      <c r="E767" s="14"/>
      <c r="G767" s="14"/>
      <c r="H767" s="14"/>
      <c r="I767" s="14"/>
      <c r="J767" s="14"/>
      <c r="K767" s="14"/>
      <c r="L767" s="14"/>
      <c r="M767" s="14"/>
      <c r="N767" s="14"/>
      <c r="O767" s="14"/>
    </row>
    <row r="768" spans="3:15" ht="12.75">
      <c r="C768" s="14"/>
      <c r="D768" s="14"/>
      <c r="E768" s="14"/>
      <c r="G768" s="14"/>
      <c r="H768" s="14"/>
      <c r="I768" s="14"/>
      <c r="J768" s="14"/>
      <c r="K768" s="14"/>
      <c r="L768" s="14"/>
      <c r="M768" s="14"/>
      <c r="N768" s="14"/>
      <c r="O768" s="14"/>
    </row>
    <row r="769" spans="3:15" ht="12.75">
      <c r="C769" s="14"/>
      <c r="D769" s="14"/>
      <c r="E769" s="14"/>
      <c r="G769" s="14"/>
      <c r="H769" s="14"/>
      <c r="I769" s="14"/>
      <c r="J769" s="14"/>
      <c r="K769" s="14"/>
      <c r="L769" s="14"/>
      <c r="M769" s="14"/>
      <c r="N769" s="14"/>
      <c r="O769" s="14"/>
    </row>
    <row r="770" spans="3:15" ht="12.75">
      <c r="C770" s="14"/>
      <c r="D770" s="14"/>
      <c r="E770" s="14"/>
      <c r="G770" s="14"/>
      <c r="H770" s="14"/>
      <c r="I770" s="14"/>
      <c r="J770" s="14"/>
      <c r="K770" s="14"/>
      <c r="L770" s="14"/>
      <c r="M770" s="14"/>
      <c r="N770" s="14"/>
      <c r="O770" s="14"/>
    </row>
    <row r="771" spans="3:15" ht="12.75">
      <c r="C771" s="14"/>
      <c r="D771" s="14"/>
      <c r="E771" s="14"/>
      <c r="G771" s="14"/>
      <c r="H771" s="14"/>
      <c r="I771" s="14"/>
      <c r="J771" s="14"/>
      <c r="K771" s="14"/>
      <c r="L771" s="14"/>
      <c r="M771" s="14"/>
      <c r="N771" s="14"/>
      <c r="O771" s="14"/>
    </row>
    <row r="772" spans="3:15" ht="12.75">
      <c r="C772" s="14"/>
      <c r="D772" s="14"/>
      <c r="E772" s="14"/>
      <c r="G772" s="14"/>
      <c r="H772" s="14"/>
      <c r="I772" s="14"/>
      <c r="J772" s="14"/>
      <c r="K772" s="14"/>
      <c r="L772" s="14"/>
      <c r="M772" s="14"/>
      <c r="N772" s="14"/>
      <c r="O772" s="14"/>
    </row>
    <row r="773" spans="3:15" ht="12.75">
      <c r="C773" s="14"/>
      <c r="D773" s="14"/>
      <c r="E773" s="14"/>
      <c r="G773" s="14"/>
      <c r="H773" s="14"/>
      <c r="I773" s="14"/>
      <c r="J773" s="14"/>
      <c r="K773" s="14"/>
      <c r="L773" s="14"/>
      <c r="M773" s="14"/>
      <c r="N773" s="14"/>
      <c r="O773" s="14"/>
    </row>
    <row r="774" spans="3:15" ht="12.75">
      <c r="C774" s="14"/>
      <c r="D774" s="14"/>
      <c r="E774" s="14"/>
      <c r="G774" s="14"/>
      <c r="H774" s="14"/>
      <c r="I774" s="14"/>
      <c r="J774" s="14"/>
      <c r="K774" s="14"/>
      <c r="L774" s="14"/>
      <c r="M774" s="14"/>
      <c r="N774" s="14"/>
      <c r="O774" s="14"/>
    </row>
    <row r="775" spans="3:15" ht="12.75">
      <c r="C775" s="14"/>
      <c r="D775" s="14"/>
      <c r="E775" s="14"/>
      <c r="G775" s="14"/>
      <c r="H775" s="14"/>
      <c r="I775" s="14"/>
      <c r="J775" s="14"/>
      <c r="K775" s="14"/>
      <c r="L775" s="14"/>
      <c r="M775" s="14"/>
      <c r="N775" s="14"/>
      <c r="O775" s="14"/>
    </row>
    <row r="776" spans="3:15" ht="12.75">
      <c r="C776" s="14"/>
      <c r="D776" s="14"/>
      <c r="E776" s="14"/>
      <c r="G776" s="14"/>
      <c r="H776" s="14"/>
      <c r="I776" s="14"/>
      <c r="J776" s="14"/>
      <c r="K776" s="14"/>
      <c r="L776" s="14"/>
      <c r="M776" s="14"/>
      <c r="N776" s="14"/>
      <c r="O776" s="14"/>
    </row>
    <row r="777" spans="3:15" ht="12.75">
      <c r="C777" s="14"/>
      <c r="D777" s="14"/>
      <c r="E777" s="14"/>
      <c r="G777" s="14"/>
      <c r="H777" s="14"/>
      <c r="I777" s="14"/>
      <c r="J777" s="14"/>
      <c r="K777" s="14"/>
      <c r="L777" s="14"/>
      <c r="M777" s="14"/>
      <c r="N777" s="14"/>
      <c r="O777" s="14"/>
    </row>
    <row r="778" spans="3:15" ht="12.75">
      <c r="C778" s="14"/>
      <c r="D778" s="14"/>
      <c r="E778" s="14"/>
      <c r="G778" s="14"/>
      <c r="H778" s="14"/>
      <c r="I778" s="14"/>
      <c r="J778" s="14"/>
      <c r="K778" s="14"/>
      <c r="L778" s="14"/>
      <c r="M778" s="14"/>
      <c r="N778" s="14"/>
      <c r="O778" s="14"/>
    </row>
    <row r="779" spans="3:15" ht="12.75">
      <c r="C779" s="14"/>
      <c r="D779" s="14"/>
      <c r="E779" s="14"/>
      <c r="G779" s="14"/>
      <c r="H779" s="14"/>
      <c r="I779" s="14"/>
      <c r="J779" s="14"/>
      <c r="K779" s="14"/>
      <c r="L779" s="14"/>
      <c r="M779" s="14"/>
      <c r="N779" s="14"/>
      <c r="O779" s="14"/>
    </row>
    <row r="780" spans="3:15" ht="12.75">
      <c r="C780" s="14"/>
      <c r="D780" s="14"/>
      <c r="E780" s="14"/>
      <c r="G780" s="14"/>
      <c r="H780" s="14"/>
      <c r="I780" s="14"/>
      <c r="J780" s="14"/>
      <c r="K780" s="14"/>
      <c r="L780" s="14"/>
      <c r="M780" s="14"/>
      <c r="N780" s="14"/>
      <c r="O780" s="14"/>
    </row>
    <row r="781" spans="3:15" ht="12.75">
      <c r="C781" s="14"/>
      <c r="D781" s="14"/>
      <c r="E781" s="14"/>
      <c r="G781" s="14"/>
      <c r="H781" s="14"/>
      <c r="I781" s="14"/>
      <c r="J781" s="14"/>
      <c r="K781" s="14"/>
      <c r="L781" s="14"/>
      <c r="M781" s="14"/>
      <c r="N781" s="14"/>
      <c r="O781" s="14"/>
    </row>
    <row r="782" spans="3:15" ht="12.75">
      <c r="C782" s="14"/>
      <c r="D782" s="14"/>
      <c r="E782" s="14"/>
      <c r="G782" s="14"/>
      <c r="H782" s="14"/>
      <c r="I782" s="14"/>
      <c r="J782" s="14"/>
      <c r="K782" s="14"/>
      <c r="L782" s="14"/>
      <c r="M782" s="14"/>
      <c r="N782" s="14"/>
      <c r="O782" s="14"/>
    </row>
    <row r="783" spans="3:15" ht="12.75">
      <c r="C783" s="14"/>
      <c r="D783" s="14"/>
      <c r="E783" s="14"/>
      <c r="G783" s="14"/>
      <c r="H783" s="14"/>
      <c r="I783" s="14"/>
      <c r="J783" s="14"/>
      <c r="K783" s="14"/>
      <c r="L783" s="14"/>
      <c r="M783" s="14"/>
      <c r="N783" s="14"/>
      <c r="O783" s="14"/>
    </row>
    <row r="784" spans="3:15" ht="12.75">
      <c r="C784" s="14"/>
      <c r="D784" s="14"/>
      <c r="E784" s="14"/>
      <c r="G784" s="14"/>
      <c r="H784" s="14"/>
      <c r="I784" s="14"/>
      <c r="J784" s="14"/>
      <c r="K784" s="14"/>
      <c r="L784" s="14"/>
      <c r="M784" s="14"/>
      <c r="N784" s="14"/>
      <c r="O784" s="14"/>
    </row>
    <row r="785" spans="3:15" ht="12.75">
      <c r="C785" s="14"/>
      <c r="D785" s="14"/>
      <c r="E785" s="14"/>
      <c r="G785" s="14"/>
      <c r="H785" s="14"/>
      <c r="I785" s="14"/>
      <c r="J785" s="14"/>
      <c r="K785" s="14"/>
      <c r="L785" s="14"/>
      <c r="M785" s="14"/>
      <c r="N785" s="14"/>
      <c r="O785" s="14"/>
    </row>
    <row r="786" spans="3:15" ht="12.75">
      <c r="C786" s="14"/>
      <c r="D786" s="14"/>
      <c r="E786" s="14"/>
      <c r="G786" s="14"/>
      <c r="H786" s="14"/>
      <c r="I786" s="14"/>
      <c r="J786" s="14"/>
      <c r="K786" s="14"/>
      <c r="L786" s="14"/>
      <c r="M786" s="14"/>
      <c r="N786" s="14"/>
      <c r="O786" s="14"/>
    </row>
    <row r="787" spans="3:15" ht="12.75">
      <c r="C787" s="14"/>
      <c r="D787" s="14"/>
      <c r="E787" s="14"/>
      <c r="G787" s="14"/>
      <c r="H787" s="14"/>
      <c r="I787" s="14"/>
      <c r="J787" s="14"/>
      <c r="K787" s="14"/>
      <c r="L787" s="14"/>
      <c r="M787" s="14"/>
      <c r="N787" s="14"/>
      <c r="O787" s="14"/>
    </row>
    <row r="788" spans="3:15" ht="12.75">
      <c r="C788" s="14"/>
      <c r="D788" s="14"/>
      <c r="E788" s="14"/>
      <c r="G788" s="14"/>
      <c r="H788" s="14"/>
      <c r="I788" s="14"/>
      <c r="J788" s="14"/>
      <c r="K788" s="14"/>
      <c r="L788" s="14"/>
      <c r="M788" s="14"/>
      <c r="N788" s="14"/>
      <c r="O788" s="14"/>
    </row>
    <row r="789" spans="3:15" ht="12.75">
      <c r="C789" s="14"/>
      <c r="D789" s="14"/>
      <c r="E789" s="14"/>
      <c r="G789" s="14"/>
      <c r="H789" s="14"/>
      <c r="I789" s="14"/>
      <c r="J789" s="14"/>
      <c r="K789" s="14"/>
      <c r="L789" s="14"/>
      <c r="M789" s="14"/>
      <c r="N789" s="14"/>
      <c r="O789" s="14"/>
    </row>
    <row r="790" spans="3:15" ht="12.75">
      <c r="C790" s="14"/>
      <c r="D790" s="14"/>
      <c r="E790" s="14"/>
      <c r="G790" s="14"/>
      <c r="H790" s="14"/>
      <c r="I790" s="14"/>
      <c r="J790" s="14"/>
      <c r="K790" s="14"/>
      <c r="L790" s="14"/>
      <c r="M790" s="14"/>
      <c r="N790" s="14"/>
      <c r="O790" s="14"/>
    </row>
    <row r="791" spans="3:15" ht="12.75">
      <c r="C791" s="14"/>
      <c r="D791" s="14"/>
      <c r="E791" s="14"/>
      <c r="G791" s="14"/>
      <c r="H791" s="14"/>
      <c r="I791" s="14"/>
      <c r="J791" s="14"/>
      <c r="K791" s="14"/>
      <c r="L791" s="14"/>
      <c r="M791" s="14"/>
      <c r="N791" s="14"/>
      <c r="O791" s="14"/>
    </row>
    <row r="792" spans="3:15" ht="12.75">
      <c r="C792" s="14"/>
      <c r="D792" s="14"/>
      <c r="E792" s="14"/>
      <c r="G792" s="14"/>
      <c r="H792" s="14"/>
      <c r="I792" s="14"/>
      <c r="J792" s="14"/>
      <c r="K792" s="14"/>
      <c r="L792" s="14"/>
      <c r="M792" s="14"/>
      <c r="N792" s="14"/>
      <c r="O792" s="14"/>
    </row>
    <row r="793" spans="3:15" ht="12.75">
      <c r="C793" s="14"/>
      <c r="D793" s="14"/>
      <c r="E793" s="14"/>
      <c r="G793" s="14"/>
      <c r="H793" s="14"/>
      <c r="I793" s="14"/>
      <c r="J793" s="14"/>
      <c r="K793" s="14"/>
      <c r="L793" s="14"/>
      <c r="M793" s="14"/>
      <c r="N793" s="14"/>
      <c r="O793" s="14"/>
    </row>
    <row r="794" spans="3:15" ht="12.75">
      <c r="C794" s="14"/>
      <c r="D794" s="14"/>
      <c r="E794" s="14"/>
      <c r="G794" s="14"/>
      <c r="H794" s="14"/>
      <c r="I794" s="14"/>
      <c r="J794" s="14"/>
      <c r="K794" s="14"/>
      <c r="L794" s="14"/>
      <c r="M794" s="14"/>
      <c r="N794" s="14"/>
      <c r="O794" s="14"/>
    </row>
    <row r="795" spans="3:15" ht="12.75">
      <c r="C795" s="14"/>
      <c r="D795" s="14"/>
      <c r="E795" s="14"/>
      <c r="G795" s="14"/>
      <c r="H795" s="14"/>
      <c r="I795" s="14"/>
      <c r="J795" s="14"/>
      <c r="K795" s="14"/>
      <c r="L795" s="14"/>
      <c r="M795" s="14"/>
      <c r="N795" s="14"/>
      <c r="O795" s="14"/>
    </row>
    <row r="796" spans="3:15" ht="12.75">
      <c r="C796" s="14"/>
      <c r="D796" s="14"/>
      <c r="E796" s="14"/>
      <c r="G796" s="14"/>
      <c r="H796" s="14"/>
      <c r="I796" s="14"/>
      <c r="J796" s="14"/>
      <c r="K796" s="14"/>
      <c r="L796" s="14"/>
      <c r="M796" s="14"/>
      <c r="N796" s="14"/>
      <c r="O796" s="14"/>
    </row>
    <row r="797" spans="3:15" ht="12.75">
      <c r="C797" s="14"/>
      <c r="D797" s="14"/>
      <c r="E797" s="14"/>
      <c r="G797" s="14"/>
      <c r="H797" s="14"/>
      <c r="I797" s="14"/>
      <c r="J797" s="14"/>
      <c r="K797" s="14"/>
      <c r="L797" s="14"/>
      <c r="M797" s="14"/>
      <c r="N797" s="14"/>
      <c r="O797" s="14"/>
    </row>
    <row r="798" spans="3:15" ht="12.75">
      <c r="C798" s="14"/>
      <c r="D798" s="14"/>
      <c r="E798" s="14"/>
      <c r="G798" s="14"/>
      <c r="H798" s="14"/>
      <c r="I798" s="14"/>
      <c r="J798" s="14"/>
      <c r="K798" s="14"/>
      <c r="L798" s="14"/>
      <c r="M798" s="14"/>
      <c r="N798" s="14"/>
      <c r="O798" s="14"/>
    </row>
    <row r="799" spans="3:15" ht="12.75">
      <c r="C799" s="14"/>
      <c r="D799" s="14"/>
      <c r="E799" s="14"/>
      <c r="G799" s="14"/>
      <c r="H799" s="14"/>
      <c r="I799" s="14"/>
      <c r="J799" s="14"/>
      <c r="K799" s="14"/>
      <c r="L799" s="14"/>
      <c r="M799" s="14"/>
      <c r="N799" s="14"/>
      <c r="O799" s="14"/>
    </row>
    <row r="800" spans="3:15" ht="12.75">
      <c r="C800" s="14"/>
      <c r="D800" s="14"/>
      <c r="E800" s="14"/>
      <c r="G800" s="14"/>
      <c r="H800" s="14"/>
      <c r="I800" s="14"/>
      <c r="J800" s="14"/>
      <c r="K800" s="14"/>
      <c r="L800" s="14"/>
      <c r="M800" s="14"/>
      <c r="N800" s="14"/>
      <c r="O800" s="14"/>
    </row>
  </sheetData>
  <sheetProtection/>
  <mergeCells count="2">
    <mergeCell ref="C3:O3"/>
    <mergeCell ref="A4:A21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21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3.7109375" style="10" customWidth="1"/>
    <col min="2" max="2" width="19.7109375" style="10" customWidth="1"/>
    <col min="3" max="14" width="8.421875" style="10" customWidth="1"/>
    <col min="15" max="15" width="8.421875" style="46" customWidth="1"/>
    <col min="16" max="16384" width="9.140625" style="10" customWidth="1"/>
  </cols>
  <sheetData>
    <row r="1" spans="1:15" s="1" customFormat="1" ht="19.5" customHeight="1">
      <c r="A1" s="2" t="s">
        <v>316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1:15" s="1" customFormat="1" ht="6.75" customHeight="1" thickBot="1">
      <c r="A2" s="4"/>
      <c r="B2" s="5"/>
      <c r="C2" s="3"/>
      <c r="D2" s="3"/>
      <c r="O2" s="3"/>
    </row>
    <row r="3" spans="2:15" s="1" customFormat="1" ht="13.5" customHeight="1" thickBot="1">
      <c r="B3" s="62"/>
      <c r="C3" s="170">
        <v>2013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</row>
    <row r="4" spans="2:15" s="1" customFormat="1" ht="13.5" customHeight="1" thickBot="1">
      <c r="B4" s="32" t="s">
        <v>216</v>
      </c>
      <c r="C4" s="63" t="s">
        <v>224</v>
      </c>
      <c r="D4" s="63" t="s">
        <v>225</v>
      </c>
      <c r="E4" s="63" t="s">
        <v>226</v>
      </c>
      <c r="F4" s="63" t="s">
        <v>227</v>
      </c>
      <c r="G4" s="63" t="s">
        <v>228</v>
      </c>
      <c r="H4" s="63" t="s">
        <v>229</v>
      </c>
      <c r="I4" s="63" t="s">
        <v>230</v>
      </c>
      <c r="J4" s="63" t="s">
        <v>231</v>
      </c>
      <c r="K4" s="63" t="s">
        <v>232</v>
      </c>
      <c r="L4" s="63" t="s">
        <v>233</v>
      </c>
      <c r="M4" s="63" t="s">
        <v>234</v>
      </c>
      <c r="N4" s="63" t="s">
        <v>235</v>
      </c>
      <c r="O4" s="63" t="s">
        <v>236</v>
      </c>
    </row>
    <row r="5" spans="1:15" ht="13.5" customHeight="1" thickBot="1">
      <c r="A5" s="174" t="s">
        <v>217</v>
      </c>
      <c r="B5" s="24" t="s">
        <v>217</v>
      </c>
      <c r="C5" s="23">
        <v>621818</v>
      </c>
      <c r="D5" s="23">
        <v>608957</v>
      </c>
      <c r="E5" s="23">
        <v>700918</v>
      </c>
      <c r="F5" s="23">
        <v>702357</v>
      </c>
      <c r="G5" s="23">
        <v>707620</v>
      </c>
      <c r="H5" s="23">
        <v>774763</v>
      </c>
      <c r="I5" s="23">
        <v>797928</v>
      </c>
      <c r="J5" s="23">
        <v>822148</v>
      </c>
      <c r="K5" s="23">
        <v>657933</v>
      </c>
      <c r="L5" s="23">
        <v>676340</v>
      </c>
      <c r="M5" s="23">
        <v>572484</v>
      </c>
      <c r="N5" s="23">
        <v>601644</v>
      </c>
      <c r="O5" s="23">
        <v>8244910</v>
      </c>
    </row>
    <row r="6" spans="1:17" ht="12.75">
      <c r="A6" s="175"/>
      <c r="B6" s="38" t="s">
        <v>218</v>
      </c>
      <c r="C6" s="25">
        <v>570924</v>
      </c>
      <c r="D6" s="25">
        <v>555381</v>
      </c>
      <c r="E6" s="25">
        <v>629591</v>
      </c>
      <c r="F6" s="25">
        <v>633487</v>
      </c>
      <c r="G6" s="25">
        <v>631042</v>
      </c>
      <c r="H6" s="25">
        <v>675013</v>
      </c>
      <c r="I6" s="25">
        <v>694742</v>
      </c>
      <c r="J6" s="25">
        <v>727852</v>
      </c>
      <c r="K6" s="25">
        <v>598786</v>
      </c>
      <c r="L6" s="25">
        <v>612112</v>
      </c>
      <c r="M6" s="25">
        <v>518775</v>
      </c>
      <c r="N6" s="25">
        <v>524923</v>
      </c>
      <c r="O6" s="26">
        <v>7372628</v>
      </c>
      <c r="P6" s="45"/>
      <c r="Q6" s="45"/>
    </row>
    <row r="7" spans="1:17" ht="12.75">
      <c r="A7" s="175"/>
      <c r="B7" s="39" t="s">
        <v>222</v>
      </c>
      <c r="C7" s="27">
        <v>25536</v>
      </c>
      <c r="D7" s="27">
        <v>27895</v>
      </c>
      <c r="E7" s="27">
        <v>37239</v>
      </c>
      <c r="F7" s="27">
        <v>36592</v>
      </c>
      <c r="G7" s="27">
        <v>37178</v>
      </c>
      <c r="H7" s="27">
        <v>43590</v>
      </c>
      <c r="I7" s="27">
        <v>55299</v>
      </c>
      <c r="J7" s="27">
        <v>48866</v>
      </c>
      <c r="K7" s="27">
        <v>27270</v>
      </c>
      <c r="L7" s="27">
        <v>32391</v>
      </c>
      <c r="M7" s="27">
        <v>27101</v>
      </c>
      <c r="N7" s="27">
        <v>35033</v>
      </c>
      <c r="O7" s="28">
        <v>433990</v>
      </c>
      <c r="P7" s="45"/>
      <c r="Q7" s="45"/>
    </row>
    <row r="8" spans="1:17" ht="12.75">
      <c r="A8" s="175"/>
      <c r="B8" s="39" t="s">
        <v>220</v>
      </c>
      <c r="C8" s="27">
        <v>11492</v>
      </c>
      <c r="D8" s="27">
        <v>10376</v>
      </c>
      <c r="E8" s="27">
        <v>14172</v>
      </c>
      <c r="F8" s="27">
        <v>14433</v>
      </c>
      <c r="G8" s="27">
        <v>18800</v>
      </c>
      <c r="H8" s="27">
        <v>29066</v>
      </c>
      <c r="I8" s="27">
        <v>26834</v>
      </c>
      <c r="J8" s="27">
        <v>24805</v>
      </c>
      <c r="K8" s="27">
        <v>14055</v>
      </c>
      <c r="L8" s="27">
        <v>15302</v>
      </c>
      <c r="M8" s="27">
        <v>11396</v>
      </c>
      <c r="N8" s="27">
        <v>18849</v>
      </c>
      <c r="O8" s="28">
        <v>209580</v>
      </c>
      <c r="P8" s="45"/>
      <c r="Q8" s="45"/>
    </row>
    <row r="9" spans="1:17" ht="12.75">
      <c r="A9" s="175"/>
      <c r="B9" s="39" t="s">
        <v>221</v>
      </c>
      <c r="C9" s="27">
        <v>7832</v>
      </c>
      <c r="D9" s="27">
        <v>8676</v>
      </c>
      <c r="E9" s="27">
        <v>11842</v>
      </c>
      <c r="F9" s="27">
        <v>9491</v>
      </c>
      <c r="G9" s="27">
        <v>10685</v>
      </c>
      <c r="H9" s="27">
        <v>13025</v>
      </c>
      <c r="I9" s="27">
        <v>10662</v>
      </c>
      <c r="J9" s="27">
        <v>9399</v>
      </c>
      <c r="K9" s="27">
        <v>8821</v>
      </c>
      <c r="L9" s="27">
        <v>7883</v>
      </c>
      <c r="M9" s="27">
        <v>7635</v>
      </c>
      <c r="N9" s="27">
        <v>11742</v>
      </c>
      <c r="O9" s="28">
        <v>117693</v>
      </c>
      <c r="P9" s="45"/>
      <c r="Q9" s="45"/>
    </row>
    <row r="10" spans="1:17" ht="12.75">
      <c r="A10" s="175"/>
      <c r="B10" s="39" t="s">
        <v>219</v>
      </c>
      <c r="C10" s="27">
        <v>3722</v>
      </c>
      <c r="D10" s="27">
        <v>4680</v>
      </c>
      <c r="E10" s="27">
        <v>4904</v>
      </c>
      <c r="F10" s="27">
        <v>4660</v>
      </c>
      <c r="G10" s="27">
        <v>5999</v>
      </c>
      <c r="H10" s="27">
        <v>7869</v>
      </c>
      <c r="I10" s="27">
        <v>6023</v>
      </c>
      <c r="J10" s="27">
        <v>5411</v>
      </c>
      <c r="K10" s="27">
        <v>4897</v>
      </c>
      <c r="L10" s="27">
        <v>5298</v>
      </c>
      <c r="M10" s="27">
        <v>4760</v>
      </c>
      <c r="N10" s="27">
        <v>6569</v>
      </c>
      <c r="O10" s="28">
        <v>64792</v>
      </c>
      <c r="P10" s="45"/>
      <c r="Q10" s="45"/>
    </row>
    <row r="11" spans="1:17" ht="12.75">
      <c r="A11" s="175"/>
      <c r="B11" s="39" t="s">
        <v>202</v>
      </c>
      <c r="C11" s="27">
        <v>2220</v>
      </c>
      <c r="D11" s="27">
        <v>1849</v>
      </c>
      <c r="E11" s="27">
        <v>3064</v>
      </c>
      <c r="F11" s="27">
        <v>3617</v>
      </c>
      <c r="G11" s="27">
        <v>3836</v>
      </c>
      <c r="H11" s="27">
        <v>6098</v>
      </c>
      <c r="I11" s="27">
        <v>4224</v>
      </c>
      <c r="J11" s="27">
        <v>5696</v>
      </c>
      <c r="K11" s="27">
        <v>4044</v>
      </c>
      <c r="L11" s="27">
        <v>3308</v>
      </c>
      <c r="M11" s="27">
        <v>2774</v>
      </c>
      <c r="N11" s="27">
        <v>4438</v>
      </c>
      <c r="O11" s="28">
        <v>45168</v>
      </c>
      <c r="P11" s="45"/>
      <c r="Q11" s="45"/>
    </row>
    <row r="12" spans="1:17" ht="13.5" thickBot="1">
      <c r="A12" s="176"/>
      <c r="B12" s="61" t="s">
        <v>211</v>
      </c>
      <c r="C12" s="20">
        <v>92</v>
      </c>
      <c r="D12" s="20">
        <v>100</v>
      </c>
      <c r="E12" s="20">
        <v>106</v>
      </c>
      <c r="F12" s="20">
        <v>77</v>
      </c>
      <c r="G12" s="20">
        <v>80</v>
      </c>
      <c r="H12" s="20">
        <v>102</v>
      </c>
      <c r="I12" s="20">
        <v>144</v>
      </c>
      <c r="J12" s="20">
        <v>119</v>
      </c>
      <c r="K12" s="20">
        <v>60</v>
      </c>
      <c r="L12" s="20">
        <v>46</v>
      </c>
      <c r="M12" s="20">
        <v>43</v>
      </c>
      <c r="N12" s="20">
        <v>90</v>
      </c>
      <c r="O12" s="29">
        <v>1059</v>
      </c>
      <c r="P12" s="45"/>
      <c r="Q12" s="45"/>
    </row>
    <row r="13" spans="1:17" ht="21.75" customHeight="1" thickBot="1">
      <c r="A13" s="174" t="s">
        <v>223</v>
      </c>
      <c r="B13" s="24" t="s">
        <v>223</v>
      </c>
      <c r="C13" s="23">
        <v>593061</v>
      </c>
      <c r="D13" s="23">
        <v>524021</v>
      </c>
      <c r="E13" s="23">
        <v>622579</v>
      </c>
      <c r="F13" s="23">
        <v>633511</v>
      </c>
      <c r="G13" s="23">
        <v>649000</v>
      </c>
      <c r="H13" s="23">
        <v>711146</v>
      </c>
      <c r="I13" s="23">
        <v>775247</v>
      </c>
      <c r="J13" s="23">
        <v>805230</v>
      </c>
      <c r="K13" s="23">
        <v>716325</v>
      </c>
      <c r="L13" s="23">
        <v>692581</v>
      </c>
      <c r="M13" s="23">
        <v>579394</v>
      </c>
      <c r="N13" s="48">
        <v>608897</v>
      </c>
      <c r="O13" s="23">
        <v>7910992</v>
      </c>
      <c r="P13" s="45"/>
      <c r="Q13" s="45"/>
    </row>
    <row r="14" spans="1:17" ht="12.75">
      <c r="A14" s="175"/>
      <c r="B14" s="38" t="s">
        <v>218</v>
      </c>
      <c r="C14" s="25">
        <v>523734</v>
      </c>
      <c r="D14" s="25">
        <v>474010</v>
      </c>
      <c r="E14" s="25">
        <v>559020</v>
      </c>
      <c r="F14" s="25">
        <v>563259</v>
      </c>
      <c r="G14" s="25">
        <v>579969</v>
      </c>
      <c r="H14" s="25">
        <v>636636</v>
      </c>
      <c r="I14" s="25">
        <v>688258</v>
      </c>
      <c r="J14" s="25">
        <v>684912</v>
      </c>
      <c r="K14" s="25">
        <v>630857</v>
      </c>
      <c r="L14" s="25">
        <v>628765</v>
      </c>
      <c r="M14" s="25">
        <v>521891</v>
      </c>
      <c r="N14" s="25">
        <v>545415</v>
      </c>
      <c r="O14" s="26">
        <v>7036726</v>
      </c>
      <c r="P14" s="45"/>
      <c r="Q14" s="45"/>
    </row>
    <row r="15" spans="1:17" ht="12.75">
      <c r="A15" s="175"/>
      <c r="B15" s="39" t="s">
        <v>222</v>
      </c>
      <c r="C15" s="27">
        <v>33549</v>
      </c>
      <c r="D15" s="27">
        <v>26012</v>
      </c>
      <c r="E15" s="27">
        <v>32811</v>
      </c>
      <c r="F15" s="27">
        <v>39107</v>
      </c>
      <c r="G15" s="27">
        <v>37785</v>
      </c>
      <c r="H15" s="27">
        <v>35576</v>
      </c>
      <c r="I15" s="27">
        <v>42687</v>
      </c>
      <c r="J15" s="27">
        <v>63402</v>
      </c>
      <c r="K15" s="27">
        <v>39857</v>
      </c>
      <c r="L15" s="27">
        <v>29897</v>
      </c>
      <c r="M15" s="27">
        <v>29648</v>
      </c>
      <c r="N15" s="27">
        <v>29297</v>
      </c>
      <c r="O15" s="28">
        <v>439628</v>
      </c>
      <c r="P15" s="45"/>
      <c r="Q15" s="45"/>
    </row>
    <row r="16" spans="1:17" ht="12.75">
      <c r="A16" s="175"/>
      <c r="B16" s="39" t="s">
        <v>220</v>
      </c>
      <c r="C16" s="27">
        <v>16514</v>
      </c>
      <c r="D16" s="27">
        <v>10132</v>
      </c>
      <c r="E16" s="27">
        <v>12802</v>
      </c>
      <c r="F16" s="27">
        <v>14474</v>
      </c>
      <c r="G16" s="27">
        <v>14737</v>
      </c>
      <c r="H16" s="27">
        <v>19119</v>
      </c>
      <c r="I16" s="27">
        <v>24835</v>
      </c>
      <c r="J16" s="27">
        <v>34668</v>
      </c>
      <c r="K16" s="27">
        <v>22401</v>
      </c>
      <c r="L16" s="27">
        <v>16639</v>
      </c>
      <c r="M16" s="27">
        <v>12744</v>
      </c>
      <c r="N16" s="27">
        <v>14290</v>
      </c>
      <c r="O16" s="28">
        <v>213355</v>
      </c>
      <c r="P16" s="45"/>
      <c r="Q16" s="45"/>
    </row>
    <row r="17" spans="1:17" ht="12.75">
      <c r="A17" s="175"/>
      <c r="B17" s="39" t="s">
        <v>221</v>
      </c>
      <c r="C17" s="27">
        <v>10582</v>
      </c>
      <c r="D17" s="27">
        <v>8462</v>
      </c>
      <c r="E17" s="27">
        <v>12496</v>
      </c>
      <c r="F17" s="27">
        <v>10113</v>
      </c>
      <c r="G17" s="27">
        <v>9524</v>
      </c>
      <c r="H17" s="27">
        <v>10706</v>
      </c>
      <c r="I17" s="27">
        <v>9443</v>
      </c>
      <c r="J17" s="27">
        <v>11017</v>
      </c>
      <c r="K17" s="27">
        <v>11214</v>
      </c>
      <c r="L17" s="27">
        <v>8383</v>
      </c>
      <c r="M17" s="27">
        <v>7681</v>
      </c>
      <c r="N17" s="27">
        <v>11146</v>
      </c>
      <c r="O17" s="28">
        <v>120767</v>
      </c>
      <c r="P17" s="45"/>
      <c r="Q17" s="45"/>
    </row>
    <row r="18" spans="1:17" ht="12.75">
      <c r="A18" s="175"/>
      <c r="B18" s="39" t="s">
        <v>219</v>
      </c>
      <c r="C18" s="27">
        <v>3953</v>
      </c>
      <c r="D18" s="27">
        <v>2787</v>
      </c>
      <c r="E18" s="27">
        <v>3282</v>
      </c>
      <c r="F18" s="27">
        <v>3702</v>
      </c>
      <c r="G18" s="27">
        <v>3602</v>
      </c>
      <c r="H18" s="27">
        <v>4851</v>
      </c>
      <c r="I18" s="27">
        <v>4476</v>
      </c>
      <c r="J18" s="27">
        <v>6314</v>
      </c>
      <c r="K18" s="27">
        <v>6483</v>
      </c>
      <c r="L18" s="27">
        <v>4143</v>
      </c>
      <c r="M18" s="27">
        <v>3606</v>
      </c>
      <c r="N18" s="27">
        <v>5477</v>
      </c>
      <c r="O18" s="28">
        <v>52676</v>
      </c>
      <c r="P18" s="45"/>
      <c r="Q18" s="45"/>
    </row>
    <row r="19" spans="1:17" ht="12.75">
      <c r="A19" s="175"/>
      <c r="B19" s="39" t="s">
        <v>202</v>
      </c>
      <c r="C19" s="27">
        <v>4658</v>
      </c>
      <c r="D19" s="27">
        <v>2552</v>
      </c>
      <c r="E19" s="27">
        <v>2085</v>
      </c>
      <c r="F19" s="27">
        <v>2811</v>
      </c>
      <c r="G19" s="27">
        <v>3335</v>
      </c>
      <c r="H19" s="27">
        <v>4213</v>
      </c>
      <c r="I19" s="27">
        <v>5484</v>
      </c>
      <c r="J19" s="27">
        <v>4838</v>
      </c>
      <c r="K19" s="27">
        <v>5402</v>
      </c>
      <c r="L19" s="27">
        <v>4721</v>
      </c>
      <c r="M19" s="27">
        <v>3521</v>
      </c>
      <c r="N19" s="27">
        <v>2970</v>
      </c>
      <c r="O19" s="28">
        <v>46590</v>
      </c>
      <c r="P19" s="45"/>
      <c r="Q19" s="45"/>
    </row>
    <row r="20" spans="1:17" ht="13.5" thickBot="1">
      <c r="A20" s="176"/>
      <c r="B20" s="61" t="s">
        <v>211</v>
      </c>
      <c r="C20" s="20">
        <v>71</v>
      </c>
      <c r="D20" s="20">
        <v>66</v>
      </c>
      <c r="E20" s="20">
        <v>83</v>
      </c>
      <c r="F20" s="20">
        <v>45</v>
      </c>
      <c r="G20" s="20">
        <v>48</v>
      </c>
      <c r="H20" s="20">
        <v>45</v>
      </c>
      <c r="I20" s="20">
        <v>64</v>
      </c>
      <c r="J20" s="20">
        <v>79</v>
      </c>
      <c r="K20" s="20">
        <v>111</v>
      </c>
      <c r="L20" s="20">
        <v>33</v>
      </c>
      <c r="M20" s="20">
        <v>303</v>
      </c>
      <c r="N20" s="20">
        <v>302</v>
      </c>
      <c r="O20" s="29">
        <v>1250</v>
      </c>
      <c r="P20" s="45"/>
      <c r="Q20" s="45"/>
    </row>
    <row r="21" spans="1:15" s="1" customFormat="1" ht="12.75">
      <c r="A21" s="1" t="s">
        <v>239</v>
      </c>
      <c r="B21" s="65"/>
      <c r="J21" s="1" t="s">
        <v>240</v>
      </c>
      <c r="O21" s="64"/>
    </row>
  </sheetData>
  <sheetProtection/>
  <mergeCells count="3">
    <mergeCell ref="C3:O3"/>
    <mergeCell ref="A5:A12"/>
    <mergeCell ref="A13:A20"/>
  </mergeCells>
  <printOptions horizontalCentered="1" verticalCentered="1"/>
  <pageMargins left="0" right="0" top="0.3937007874015748" bottom="0.3937007874015748" header="0.3937007874015748" footer="0.393700787401574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N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28125" style="10" customWidth="1"/>
    <col min="2" max="13" width="6.28125" style="10" customWidth="1"/>
    <col min="14" max="14" width="7.140625" style="10" bestFit="1" customWidth="1"/>
    <col min="15" max="16384" width="9.140625" style="10" customWidth="1"/>
  </cols>
  <sheetData>
    <row r="1" ht="18.75">
      <c r="A1" s="66" t="s">
        <v>308</v>
      </c>
    </row>
    <row r="2" ht="13.5" thickBot="1"/>
    <row r="3" spans="1:14" ht="13.5" thickBot="1">
      <c r="A3" s="170">
        <v>2013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</row>
    <row r="4" spans="1:14" ht="21.75" thickBot="1">
      <c r="A4" s="67" t="s">
        <v>0</v>
      </c>
      <c r="B4" s="63" t="s">
        <v>224</v>
      </c>
      <c r="C4" s="63" t="s">
        <v>225</v>
      </c>
      <c r="D4" s="63" t="s">
        <v>226</v>
      </c>
      <c r="E4" s="63" t="s">
        <v>227</v>
      </c>
      <c r="F4" s="63" t="s">
        <v>228</v>
      </c>
      <c r="G4" s="63" t="s">
        <v>229</v>
      </c>
      <c r="H4" s="63" t="s">
        <v>230</v>
      </c>
      <c r="I4" s="63" t="s">
        <v>231</v>
      </c>
      <c r="J4" s="63" t="s">
        <v>232</v>
      </c>
      <c r="K4" s="63" t="s">
        <v>233</v>
      </c>
      <c r="L4" s="63" t="s">
        <v>234</v>
      </c>
      <c r="M4" s="63" t="s">
        <v>235</v>
      </c>
      <c r="N4" s="63" t="s">
        <v>236</v>
      </c>
    </row>
    <row r="5" spans="1:14" ht="13.5" thickBot="1">
      <c r="A5" s="67" t="s">
        <v>241</v>
      </c>
      <c r="B5" s="8">
        <f>SUM(B6:B7)</f>
        <v>6737</v>
      </c>
      <c r="C5" s="8">
        <f aca="true" t="shared" si="0" ref="C5:M5">SUM(C6:C7)</f>
        <v>4599</v>
      </c>
      <c r="D5" s="8">
        <f t="shared" si="0"/>
        <v>14189</v>
      </c>
      <c r="E5" s="8">
        <f t="shared" si="0"/>
        <v>13645</v>
      </c>
      <c r="F5" s="8">
        <f t="shared" si="0"/>
        <v>25695</v>
      </c>
      <c r="G5" s="8">
        <f t="shared" si="0"/>
        <v>18299</v>
      </c>
      <c r="H5" s="8">
        <f t="shared" si="0"/>
        <v>17044</v>
      </c>
      <c r="I5" s="8">
        <f t="shared" si="0"/>
        <v>29884</v>
      </c>
      <c r="J5" s="8">
        <f t="shared" si="0"/>
        <v>12985</v>
      </c>
      <c r="K5" s="8">
        <f t="shared" si="0"/>
        <v>15971</v>
      </c>
      <c r="L5" s="8">
        <f t="shared" si="0"/>
        <v>9417</v>
      </c>
      <c r="M5" s="8">
        <f t="shared" si="0"/>
        <v>7684</v>
      </c>
      <c r="N5" s="8">
        <f>SUM(B5:M5)</f>
        <v>176149</v>
      </c>
    </row>
    <row r="6" spans="1:14" ht="12.75">
      <c r="A6" s="70" t="s">
        <v>242</v>
      </c>
      <c r="B6" s="71">
        <v>5823</v>
      </c>
      <c r="C6" s="71">
        <v>4001</v>
      </c>
      <c r="D6" s="71">
        <v>11084</v>
      </c>
      <c r="E6" s="71">
        <v>9121</v>
      </c>
      <c r="F6" s="71">
        <v>11479</v>
      </c>
      <c r="G6" s="71">
        <v>11732</v>
      </c>
      <c r="H6" s="71">
        <v>12005</v>
      </c>
      <c r="I6" s="71">
        <v>20837</v>
      </c>
      <c r="J6" s="71">
        <v>10275</v>
      </c>
      <c r="K6" s="71">
        <v>12642</v>
      </c>
      <c r="L6" s="71">
        <v>7419</v>
      </c>
      <c r="M6" s="72">
        <v>6601</v>
      </c>
      <c r="N6" s="73">
        <f>SUM(B6:M6)</f>
        <v>123019</v>
      </c>
    </row>
    <row r="7" spans="1:14" ht="13.5" thickBot="1">
      <c r="A7" s="74" t="s">
        <v>243</v>
      </c>
      <c r="B7" s="75">
        <v>914</v>
      </c>
      <c r="C7" s="75">
        <v>598</v>
      </c>
      <c r="D7" s="75">
        <v>3105</v>
      </c>
      <c r="E7" s="75">
        <v>4524</v>
      </c>
      <c r="F7" s="75">
        <v>14216</v>
      </c>
      <c r="G7" s="75">
        <v>6567</v>
      </c>
      <c r="H7" s="75">
        <v>5039</v>
      </c>
      <c r="I7" s="75">
        <v>9047</v>
      </c>
      <c r="J7" s="75">
        <v>2710</v>
      </c>
      <c r="K7" s="75">
        <v>3329</v>
      </c>
      <c r="L7" s="75">
        <v>1998</v>
      </c>
      <c r="M7" s="76">
        <v>1083</v>
      </c>
      <c r="N7" s="77">
        <f>SUM(B7:M7)</f>
        <v>53130</v>
      </c>
    </row>
    <row r="8" spans="1:14" s="68" customFormat="1" ht="12.75">
      <c r="A8" s="1" t="s">
        <v>284</v>
      </c>
      <c r="I8" s="10" t="s">
        <v>240</v>
      </c>
      <c r="N8" s="69"/>
    </row>
  </sheetData>
  <sheetProtection/>
  <mergeCells count="1">
    <mergeCell ref="A3:N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F23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3.28125" style="78" customWidth="1"/>
    <col min="2" max="2" width="28.28125" style="78" customWidth="1"/>
    <col min="3" max="6" width="14.7109375" style="78" customWidth="1"/>
    <col min="7" max="16384" width="9.140625" style="78" customWidth="1"/>
  </cols>
  <sheetData>
    <row r="1" spans="1:6" ht="19.5" customHeight="1">
      <c r="A1" s="177" t="s">
        <v>309</v>
      </c>
      <c r="B1" s="177"/>
      <c r="C1" s="177"/>
      <c r="D1" s="177"/>
      <c r="E1" s="177"/>
      <c r="F1" s="177"/>
    </row>
    <row r="2" spans="1:6" ht="13.5" thickBot="1">
      <c r="A2" s="79"/>
      <c r="B2" s="80"/>
      <c r="C2" s="3"/>
      <c r="D2" s="3"/>
      <c r="E2" s="81"/>
      <c r="F2" s="81"/>
    </row>
    <row r="3" spans="1:6" ht="13.5" thickBot="1">
      <c r="A3" s="82"/>
      <c r="B3" s="83"/>
      <c r="C3" s="178">
        <v>2013</v>
      </c>
      <c r="D3" s="178"/>
      <c r="E3" s="178"/>
      <c r="F3" s="178"/>
    </row>
    <row r="4" spans="1:6" ht="13.5" thickBot="1">
      <c r="A4" s="84"/>
      <c r="B4" s="85"/>
      <c r="C4" s="67" t="s">
        <v>244</v>
      </c>
      <c r="D4" s="67" t="s">
        <v>245</v>
      </c>
      <c r="E4" s="67" t="s">
        <v>246</v>
      </c>
      <c r="F4" s="67" t="s">
        <v>247</v>
      </c>
    </row>
    <row r="5" spans="1:6" ht="12.75">
      <c r="A5" s="179" t="s">
        <v>248</v>
      </c>
      <c r="B5" s="86" t="s">
        <v>249</v>
      </c>
      <c r="C5" s="87">
        <v>5000</v>
      </c>
      <c r="D5" s="87">
        <v>5000</v>
      </c>
      <c r="E5" s="87">
        <v>5000</v>
      </c>
      <c r="F5" s="87">
        <v>1000</v>
      </c>
    </row>
    <row r="6" spans="1:6" ht="12.75">
      <c r="A6" s="180"/>
      <c r="B6" s="86" t="s">
        <v>250</v>
      </c>
      <c r="C6" s="87">
        <v>15000</v>
      </c>
      <c r="D6" s="87">
        <v>15000</v>
      </c>
      <c r="E6" s="87">
        <v>15000</v>
      </c>
      <c r="F6" s="87">
        <v>7500</v>
      </c>
    </row>
    <row r="7" spans="1:6" ht="12.75">
      <c r="A7" s="181"/>
      <c r="B7" s="88" t="s">
        <v>251</v>
      </c>
      <c r="C7" s="89">
        <v>15000</v>
      </c>
      <c r="D7" s="89">
        <v>10000</v>
      </c>
      <c r="E7" s="90">
        <v>10000</v>
      </c>
      <c r="F7" s="90">
        <v>5000</v>
      </c>
    </row>
    <row r="8" spans="1:6" ht="12.75">
      <c r="A8" s="181"/>
      <c r="B8" s="88" t="s">
        <v>252</v>
      </c>
      <c r="C8" s="89">
        <v>10000</v>
      </c>
      <c r="D8" s="89">
        <v>7000</v>
      </c>
      <c r="E8" s="90">
        <v>7000</v>
      </c>
      <c r="F8" s="90">
        <v>3000</v>
      </c>
    </row>
    <row r="9" spans="1:6" ht="12.75">
      <c r="A9" s="181"/>
      <c r="B9" s="88" t="s">
        <v>253</v>
      </c>
      <c r="C9" s="89">
        <v>8000</v>
      </c>
      <c r="D9" s="89">
        <v>5000</v>
      </c>
      <c r="E9" s="90">
        <v>5000</v>
      </c>
      <c r="F9" s="90">
        <v>2000</v>
      </c>
    </row>
    <row r="10" spans="1:6" ht="12.75">
      <c r="A10" s="181"/>
      <c r="B10" s="88" t="s">
        <v>254</v>
      </c>
      <c r="C10" s="89">
        <v>18150</v>
      </c>
      <c r="D10" s="89">
        <v>18150</v>
      </c>
      <c r="E10" s="90">
        <v>18150</v>
      </c>
      <c r="F10" s="90">
        <v>10175</v>
      </c>
    </row>
    <row r="11" spans="1:6" ht="12.75">
      <c r="A11" s="181"/>
      <c r="B11" s="88" t="s">
        <v>255</v>
      </c>
      <c r="C11" s="89">
        <v>4000</v>
      </c>
      <c r="D11" s="89">
        <v>2500</v>
      </c>
      <c r="E11" s="90">
        <v>2500</v>
      </c>
      <c r="F11" s="90">
        <v>1000</v>
      </c>
    </row>
    <row r="12" spans="1:6" ht="12.75">
      <c r="A12" s="181"/>
      <c r="B12" s="88" t="s">
        <v>256</v>
      </c>
      <c r="C12" s="91">
        <v>6000</v>
      </c>
      <c r="D12" s="91">
        <v>6000</v>
      </c>
      <c r="E12" s="90">
        <v>3500</v>
      </c>
      <c r="F12" s="90">
        <v>1000</v>
      </c>
    </row>
    <row r="13" spans="1:6" ht="12.75">
      <c r="A13" s="181"/>
      <c r="B13" s="88" t="s">
        <v>257</v>
      </c>
      <c r="C13" s="91">
        <v>3000</v>
      </c>
      <c r="D13" s="91">
        <v>3000</v>
      </c>
      <c r="E13" s="91">
        <v>3000</v>
      </c>
      <c r="F13" s="91">
        <v>3000</v>
      </c>
    </row>
    <row r="14" spans="1:6" ht="12.75">
      <c r="A14" s="181"/>
      <c r="B14" s="88" t="s">
        <v>258</v>
      </c>
      <c r="C14" s="91">
        <v>7500</v>
      </c>
      <c r="D14" s="91">
        <v>7500</v>
      </c>
      <c r="E14" s="90">
        <v>5000</v>
      </c>
      <c r="F14" s="90">
        <v>2000</v>
      </c>
    </row>
    <row r="15" spans="1:6" ht="12.75">
      <c r="A15" s="181"/>
      <c r="B15" s="88" t="s">
        <v>259</v>
      </c>
      <c r="C15" s="91">
        <v>7000</v>
      </c>
      <c r="D15" s="91">
        <v>7000</v>
      </c>
      <c r="E15" s="90">
        <v>7000</v>
      </c>
      <c r="F15" s="90">
        <v>5000</v>
      </c>
    </row>
    <row r="16" spans="1:6" ht="12.75">
      <c r="A16" s="181"/>
      <c r="B16" s="88" t="s">
        <v>260</v>
      </c>
      <c r="C16" s="91">
        <v>15000</v>
      </c>
      <c r="D16" s="91">
        <v>15000</v>
      </c>
      <c r="E16" s="90">
        <v>10000</v>
      </c>
      <c r="F16" s="90">
        <v>5000</v>
      </c>
    </row>
    <row r="17" spans="1:6" ht="12.75">
      <c r="A17" s="181"/>
      <c r="B17" s="88" t="s">
        <v>261</v>
      </c>
      <c r="C17" s="91">
        <v>15000</v>
      </c>
      <c r="D17" s="91">
        <v>15000</v>
      </c>
      <c r="E17" s="90">
        <v>10000</v>
      </c>
      <c r="F17" s="90">
        <v>3000</v>
      </c>
    </row>
    <row r="18" spans="1:6" ht="12.75">
      <c r="A18" s="181"/>
      <c r="B18" s="88" t="s">
        <v>262</v>
      </c>
      <c r="C18" s="91">
        <v>5000</v>
      </c>
      <c r="D18" s="91">
        <v>5000</v>
      </c>
      <c r="E18" s="90">
        <v>5000</v>
      </c>
      <c r="F18" s="90">
        <v>5000</v>
      </c>
    </row>
    <row r="19" spans="1:6" ht="12.75">
      <c r="A19" s="181"/>
      <c r="B19" s="92" t="s">
        <v>263</v>
      </c>
      <c r="C19" s="91">
        <v>6000</v>
      </c>
      <c r="D19" s="91">
        <v>6000</v>
      </c>
      <c r="E19" s="90">
        <v>3000</v>
      </c>
      <c r="F19" s="90">
        <v>1500</v>
      </c>
    </row>
    <row r="20" spans="1:6" ht="12.75">
      <c r="A20" s="181"/>
      <c r="B20" s="92" t="s">
        <v>264</v>
      </c>
      <c r="C20" s="91">
        <v>2000</v>
      </c>
      <c r="D20" s="91">
        <v>2000</v>
      </c>
      <c r="E20" s="90">
        <v>2000</v>
      </c>
      <c r="F20" s="90">
        <v>2000</v>
      </c>
    </row>
    <row r="21" spans="1:6" ht="12.75">
      <c r="A21" s="181"/>
      <c r="B21" s="92" t="s">
        <v>265</v>
      </c>
      <c r="C21" s="91">
        <v>0</v>
      </c>
      <c r="D21" s="91">
        <v>0</v>
      </c>
      <c r="E21" s="90">
        <v>0</v>
      </c>
      <c r="F21" s="90">
        <v>0</v>
      </c>
    </row>
    <row r="22" spans="1:6" ht="13.5" thickBot="1">
      <c r="A22" s="182"/>
      <c r="B22" s="93" t="s">
        <v>266</v>
      </c>
      <c r="C22" s="94">
        <v>0</v>
      </c>
      <c r="D22" s="94">
        <v>0</v>
      </c>
      <c r="E22" s="95">
        <v>0</v>
      </c>
      <c r="F22" s="95">
        <v>0</v>
      </c>
    </row>
    <row r="23" spans="1:6" ht="12.75">
      <c r="A23" s="1" t="s">
        <v>267</v>
      </c>
      <c r="B23" s="5"/>
      <c r="C23" s="10"/>
      <c r="D23" s="10"/>
      <c r="E23" s="10" t="s">
        <v>240</v>
      </c>
      <c r="F23" s="81"/>
    </row>
  </sheetData>
  <sheetProtection/>
  <mergeCells count="3">
    <mergeCell ref="A1:F1"/>
    <mergeCell ref="C3:F3"/>
    <mergeCell ref="A5:A2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O2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00390625" style="10" customWidth="1"/>
    <col min="2" max="2" width="18.28125" style="10" bestFit="1" customWidth="1"/>
    <col min="3" max="14" width="9.140625" style="10" customWidth="1"/>
    <col min="15" max="15" width="9.140625" style="46" customWidth="1"/>
    <col min="16" max="16384" width="9.140625" style="10" customWidth="1"/>
  </cols>
  <sheetData>
    <row r="1" spans="1:15" ht="18.75">
      <c r="A1" s="2" t="s">
        <v>310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6.75" customHeight="1" thickBot="1">
      <c r="A2" s="1"/>
    </row>
    <row r="3" spans="2:15" ht="13.5" thickBot="1">
      <c r="B3" s="183">
        <v>2013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</row>
    <row r="4" spans="1:15" ht="21.75" thickBot="1">
      <c r="A4" s="96" t="s">
        <v>268</v>
      </c>
      <c r="B4" s="97" t="s">
        <v>269</v>
      </c>
      <c r="C4" s="63" t="s">
        <v>224</v>
      </c>
      <c r="D4" s="63" t="s">
        <v>225</v>
      </c>
      <c r="E4" s="63" t="s">
        <v>226</v>
      </c>
      <c r="F4" s="63" t="s">
        <v>227</v>
      </c>
      <c r="G4" s="63" t="s">
        <v>228</v>
      </c>
      <c r="H4" s="63" t="s">
        <v>229</v>
      </c>
      <c r="I4" s="63" t="s">
        <v>230</v>
      </c>
      <c r="J4" s="63" t="s">
        <v>231</v>
      </c>
      <c r="K4" s="63" t="s">
        <v>232</v>
      </c>
      <c r="L4" s="63" t="s">
        <v>233</v>
      </c>
      <c r="M4" s="63" t="s">
        <v>234</v>
      </c>
      <c r="N4" s="63" t="s">
        <v>235</v>
      </c>
      <c r="O4" s="63" t="s">
        <v>285</v>
      </c>
    </row>
    <row r="5" spans="1:15" ht="12.75">
      <c r="A5" s="98" t="s">
        <v>270</v>
      </c>
      <c r="B5" s="99" t="s">
        <v>271</v>
      </c>
      <c r="C5" s="100">
        <v>41.74</v>
      </c>
      <c r="D5" s="100">
        <v>40.91</v>
      </c>
      <c r="E5" s="100">
        <v>47.57</v>
      </c>
      <c r="F5" s="100">
        <v>50.33</v>
      </c>
      <c r="G5" s="100">
        <v>52.2</v>
      </c>
      <c r="H5" s="100">
        <v>50.06</v>
      </c>
      <c r="I5" s="100">
        <v>41.46</v>
      </c>
      <c r="J5" s="100">
        <v>44.46</v>
      </c>
      <c r="K5" s="100">
        <v>33.33</v>
      </c>
      <c r="L5" s="100">
        <v>44.13</v>
      </c>
      <c r="M5" s="100">
        <v>40.11</v>
      </c>
      <c r="N5" s="100">
        <v>54.8</v>
      </c>
      <c r="O5" s="101">
        <f aca="true" t="shared" si="0" ref="O5:O33">SUM(C5:N5)/12</f>
        <v>45.09166666666666</v>
      </c>
    </row>
    <row r="6" spans="1:15" ht="12.75">
      <c r="A6" s="98" t="s">
        <v>270</v>
      </c>
      <c r="B6" s="102" t="s">
        <v>272</v>
      </c>
      <c r="C6" s="103">
        <v>16.15</v>
      </c>
      <c r="D6" s="103">
        <v>17.1</v>
      </c>
      <c r="E6" s="103">
        <v>21.96</v>
      </c>
      <c r="F6" s="103">
        <v>17.95</v>
      </c>
      <c r="G6" s="103">
        <v>26.95</v>
      </c>
      <c r="H6" s="103">
        <v>30.68</v>
      </c>
      <c r="I6" s="103">
        <v>14.78</v>
      </c>
      <c r="J6" s="103">
        <v>40.43</v>
      </c>
      <c r="K6" s="103">
        <v>19.78</v>
      </c>
      <c r="L6" s="103">
        <v>12.52</v>
      </c>
      <c r="M6" s="103">
        <v>12.31</v>
      </c>
      <c r="N6" s="103">
        <v>13.1</v>
      </c>
      <c r="O6" s="104">
        <f t="shared" si="0"/>
        <v>20.309166666666666</v>
      </c>
    </row>
    <row r="7" spans="1:15" ht="12.75">
      <c r="A7" s="98" t="s">
        <v>270</v>
      </c>
      <c r="B7" s="102" t="s">
        <v>273</v>
      </c>
      <c r="C7" s="103">
        <v>24.49</v>
      </c>
      <c r="D7" s="103">
        <v>17.51</v>
      </c>
      <c r="E7" s="103">
        <v>27.11</v>
      </c>
      <c r="F7" s="103">
        <v>27.6</v>
      </c>
      <c r="G7" s="103">
        <v>27.07</v>
      </c>
      <c r="H7" s="103">
        <v>28.89</v>
      </c>
      <c r="I7" s="103">
        <v>25.73</v>
      </c>
      <c r="J7" s="103">
        <v>43.29</v>
      </c>
      <c r="K7" s="103">
        <v>29.64</v>
      </c>
      <c r="L7" s="103">
        <v>33.42</v>
      </c>
      <c r="M7" s="103">
        <v>35.33</v>
      </c>
      <c r="N7" s="103">
        <v>25.78</v>
      </c>
      <c r="O7" s="104">
        <f t="shared" si="0"/>
        <v>28.82166666666667</v>
      </c>
    </row>
    <row r="8" spans="1:15" ht="13.5" thickBot="1">
      <c r="A8" s="98" t="s">
        <v>270</v>
      </c>
      <c r="B8" s="105" t="s">
        <v>274</v>
      </c>
      <c r="C8" s="106">
        <v>44.93</v>
      </c>
      <c r="D8" s="106">
        <v>30.62</v>
      </c>
      <c r="E8" s="106">
        <v>33.63</v>
      </c>
      <c r="F8" s="106">
        <v>22.99</v>
      </c>
      <c r="G8" s="106">
        <v>42.42</v>
      </c>
      <c r="H8" s="106">
        <v>25.8</v>
      </c>
      <c r="I8" s="106">
        <v>17.69</v>
      </c>
      <c r="J8" s="106">
        <v>26.76</v>
      </c>
      <c r="K8" s="106">
        <v>12.12</v>
      </c>
      <c r="L8" s="106">
        <v>25.07</v>
      </c>
      <c r="M8" s="106">
        <v>19.74</v>
      </c>
      <c r="N8" s="106">
        <v>20.73</v>
      </c>
      <c r="O8" s="107">
        <f t="shared" si="0"/>
        <v>26.875000000000004</v>
      </c>
    </row>
    <row r="9" spans="1:15" ht="12.75">
      <c r="A9" s="108" t="s">
        <v>275</v>
      </c>
      <c r="B9" s="99" t="s">
        <v>271</v>
      </c>
      <c r="C9" s="109">
        <v>49.57</v>
      </c>
      <c r="D9" s="109">
        <v>48.71</v>
      </c>
      <c r="E9" s="109">
        <v>53.16</v>
      </c>
      <c r="F9" s="109">
        <v>54.6</v>
      </c>
      <c r="G9" s="109">
        <v>54.61</v>
      </c>
      <c r="H9" s="109">
        <v>56.33</v>
      </c>
      <c r="I9" s="109">
        <v>52.65</v>
      </c>
      <c r="J9" s="109">
        <v>54.35</v>
      </c>
      <c r="K9" s="109">
        <v>45.59</v>
      </c>
      <c r="L9" s="109">
        <v>48.73</v>
      </c>
      <c r="M9" s="109">
        <v>49.02</v>
      </c>
      <c r="N9" s="109">
        <v>47.52</v>
      </c>
      <c r="O9" s="110">
        <f t="shared" si="0"/>
        <v>51.23666666666666</v>
      </c>
    </row>
    <row r="10" spans="1:15" ht="12.75">
      <c r="A10" s="111" t="s">
        <v>275</v>
      </c>
      <c r="B10" s="102" t="s">
        <v>274</v>
      </c>
      <c r="C10" s="103">
        <v>25.45</v>
      </c>
      <c r="D10" s="103">
        <v>24.81</v>
      </c>
      <c r="E10" s="103">
        <v>25.71</v>
      </c>
      <c r="F10" s="103">
        <v>22.84</v>
      </c>
      <c r="G10" s="103">
        <v>23.2</v>
      </c>
      <c r="H10" s="103">
        <v>24.55</v>
      </c>
      <c r="I10" s="103">
        <v>22.64</v>
      </c>
      <c r="J10" s="103">
        <v>30.74</v>
      </c>
      <c r="K10" s="103">
        <v>23.15</v>
      </c>
      <c r="L10" s="103">
        <v>24.36</v>
      </c>
      <c r="M10" s="103">
        <v>19.58</v>
      </c>
      <c r="N10" s="103">
        <v>20.58</v>
      </c>
      <c r="O10" s="104">
        <f t="shared" si="0"/>
        <v>23.967499999999998</v>
      </c>
    </row>
    <row r="11" spans="1:15" ht="12.75">
      <c r="A11" s="111" t="s">
        <v>275</v>
      </c>
      <c r="B11" s="99" t="s">
        <v>276</v>
      </c>
      <c r="C11" s="103">
        <v>10.09</v>
      </c>
      <c r="D11" s="103">
        <v>8.08</v>
      </c>
      <c r="E11" s="103">
        <v>7.87</v>
      </c>
      <c r="F11" s="103">
        <v>5.28</v>
      </c>
      <c r="G11" s="103">
        <v>5.65</v>
      </c>
      <c r="H11" s="103">
        <v>9.91</v>
      </c>
      <c r="I11" s="103">
        <v>5.65</v>
      </c>
      <c r="J11" s="103">
        <v>6.3</v>
      </c>
      <c r="K11" s="103">
        <v>6.48</v>
      </c>
      <c r="L11" s="103">
        <v>7.22</v>
      </c>
      <c r="M11" s="103">
        <v>5.46</v>
      </c>
      <c r="N11" s="103">
        <v>7.5</v>
      </c>
      <c r="O11" s="104">
        <f t="shared" si="0"/>
        <v>7.1241666666666665</v>
      </c>
    </row>
    <row r="12" spans="1:15" ht="12.75">
      <c r="A12" s="111" t="s">
        <v>275</v>
      </c>
      <c r="B12" s="102" t="s">
        <v>277</v>
      </c>
      <c r="C12" s="103">
        <v>22.7</v>
      </c>
      <c r="D12" s="103">
        <v>21.08</v>
      </c>
      <c r="E12" s="103">
        <v>15.64</v>
      </c>
      <c r="F12" s="103">
        <v>21.16</v>
      </c>
      <c r="G12" s="103">
        <v>27.59</v>
      </c>
      <c r="H12" s="103">
        <v>23.41</v>
      </c>
      <c r="I12" s="103">
        <v>31.04</v>
      </c>
      <c r="J12" s="103">
        <v>48.25</v>
      </c>
      <c r="K12" s="103">
        <v>21.93</v>
      </c>
      <c r="L12" s="103">
        <v>14.74</v>
      </c>
      <c r="M12" s="103">
        <v>12.31</v>
      </c>
      <c r="N12" s="103">
        <v>11.92</v>
      </c>
      <c r="O12" s="104">
        <f>SUM(C12:N12)/12</f>
        <v>22.647500000000004</v>
      </c>
    </row>
    <row r="13" spans="1:15" ht="12.75">
      <c r="A13" s="111" t="s">
        <v>275</v>
      </c>
      <c r="B13" s="102" t="s">
        <v>278</v>
      </c>
      <c r="C13" s="103">
        <v>7.62</v>
      </c>
      <c r="D13" s="103">
        <v>5.09</v>
      </c>
      <c r="E13" s="103">
        <v>16.25</v>
      </c>
      <c r="F13" s="103">
        <v>12.98</v>
      </c>
      <c r="G13" s="103">
        <v>11.51</v>
      </c>
      <c r="H13" s="103">
        <v>7.9</v>
      </c>
      <c r="I13" s="103">
        <v>19.32</v>
      </c>
      <c r="J13" s="103">
        <v>16.01</v>
      </c>
      <c r="K13" s="103">
        <v>9.17</v>
      </c>
      <c r="L13" s="103">
        <v>15.12</v>
      </c>
      <c r="M13" s="103">
        <v>9.88</v>
      </c>
      <c r="N13" s="103">
        <v>8.93</v>
      </c>
      <c r="O13" s="104">
        <f>SUM(C13:N13)/12</f>
        <v>11.648333333333333</v>
      </c>
    </row>
    <row r="14" spans="1:15" ht="12.75">
      <c r="A14" s="112" t="s">
        <v>279</v>
      </c>
      <c r="B14" s="99" t="s">
        <v>271</v>
      </c>
      <c r="C14" s="103">
        <v>39.97</v>
      </c>
      <c r="D14" s="103">
        <v>41.72</v>
      </c>
      <c r="E14" s="103">
        <v>49.11</v>
      </c>
      <c r="F14" s="103">
        <v>45.19</v>
      </c>
      <c r="G14" s="103">
        <v>51.52</v>
      </c>
      <c r="H14" s="103">
        <v>49.68</v>
      </c>
      <c r="I14" s="103">
        <v>43.77</v>
      </c>
      <c r="J14" s="103">
        <v>50.81</v>
      </c>
      <c r="K14" s="103">
        <v>44.01</v>
      </c>
      <c r="L14" s="103">
        <v>46.06</v>
      </c>
      <c r="M14" s="103">
        <v>50.04</v>
      </c>
      <c r="N14" s="103">
        <v>46.38</v>
      </c>
      <c r="O14" s="104">
        <f t="shared" si="0"/>
        <v>46.52166666666667</v>
      </c>
    </row>
    <row r="15" spans="1:15" ht="12.75">
      <c r="A15" s="112" t="s">
        <v>279</v>
      </c>
      <c r="B15" s="102" t="s">
        <v>274</v>
      </c>
      <c r="C15" s="103">
        <v>19.71</v>
      </c>
      <c r="D15" s="103">
        <v>12.21</v>
      </c>
      <c r="E15" s="103">
        <v>17.46</v>
      </c>
      <c r="F15" s="103">
        <v>19.42</v>
      </c>
      <c r="G15" s="103">
        <v>27.63</v>
      </c>
      <c r="H15" s="103">
        <v>24.98</v>
      </c>
      <c r="I15" s="103">
        <v>25.29</v>
      </c>
      <c r="J15" s="103">
        <v>34.52</v>
      </c>
      <c r="K15" s="103">
        <v>22.83</v>
      </c>
      <c r="L15" s="103">
        <v>22.04</v>
      </c>
      <c r="M15" s="103">
        <v>19.08</v>
      </c>
      <c r="N15" s="103">
        <v>17.25</v>
      </c>
      <c r="O15" s="104">
        <f t="shared" si="0"/>
        <v>21.868333333333336</v>
      </c>
    </row>
    <row r="16" spans="1:15" ht="12.75">
      <c r="A16" s="112" t="s">
        <v>279</v>
      </c>
      <c r="B16" s="99" t="s">
        <v>272</v>
      </c>
      <c r="C16" s="103">
        <v>11.12</v>
      </c>
      <c r="D16" s="103">
        <v>14.02</v>
      </c>
      <c r="E16" s="103">
        <v>6.54</v>
      </c>
      <c r="F16" s="103">
        <v>37.1</v>
      </c>
      <c r="G16" s="103">
        <v>33.09</v>
      </c>
      <c r="H16" s="103">
        <v>41.3</v>
      </c>
      <c r="I16" s="103">
        <v>31.48</v>
      </c>
      <c r="J16" s="103">
        <v>47.84</v>
      </c>
      <c r="K16" s="103">
        <v>45.99</v>
      </c>
      <c r="L16" s="103">
        <v>45.74</v>
      </c>
      <c r="M16" s="103">
        <v>32.72</v>
      </c>
      <c r="N16" s="103">
        <v>36.81</v>
      </c>
      <c r="O16" s="104">
        <f t="shared" si="0"/>
        <v>31.97916666666667</v>
      </c>
    </row>
    <row r="17" spans="1:15" ht="12.75">
      <c r="A17" s="112" t="s">
        <v>279</v>
      </c>
      <c r="B17" s="102" t="s">
        <v>273</v>
      </c>
      <c r="C17" s="103">
        <v>23.63</v>
      </c>
      <c r="D17" s="103">
        <v>18.91</v>
      </c>
      <c r="E17" s="103">
        <v>24.22</v>
      </c>
      <c r="F17" s="103">
        <v>39.3</v>
      </c>
      <c r="G17" s="103">
        <v>28.22</v>
      </c>
      <c r="H17" s="103">
        <v>28.07</v>
      </c>
      <c r="I17" s="103">
        <v>28.3</v>
      </c>
      <c r="J17" s="103">
        <v>30.89</v>
      </c>
      <c r="K17" s="103">
        <v>27.56</v>
      </c>
      <c r="L17" s="103">
        <v>29.85</v>
      </c>
      <c r="M17" s="103">
        <v>42</v>
      </c>
      <c r="N17" s="103">
        <v>31.19</v>
      </c>
      <c r="O17" s="104">
        <f t="shared" si="0"/>
        <v>29.345</v>
      </c>
    </row>
    <row r="18" spans="1:15" ht="13.5" thickBot="1">
      <c r="A18" s="113" t="s">
        <v>279</v>
      </c>
      <c r="B18" s="105" t="s">
        <v>278</v>
      </c>
      <c r="C18" s="106">
        <v>21.3</v>
      </c>
      <c r="D18" s="106">
        <v>12.81</v>
      </c>
      <c r="E18" s="106">
        <v>23.12</v>
      </c>
      <c r="F18" s="106">
        <v>20.14</v>
      </c>
      <c r="G18" s="106">
        <v>42.46</v>
      </c>
      <c r="H18" s="106">
        <v>43.33</v>
      </c>
      <c r="I18" s="106">
        <v>41.08</v>
      </c>
      <c r="J18" s="106">
        <v>44.64</v>
      </c>
      <c r="K18" s="106">
        <v>49.21</v>
      </c>
      <c r="L18" s="106">
        <v>37.54</v>
      </c>
      <c r="M18" s="106">
        <v>34.14</v>
      </c>
      <c r="N18" s="106">
        <v>19.31</v>
      </c>
      <c r="O18" s="107">
        <f t="shared" si="0"/>
        <v>32.42333333333333</v>
      </c>
    </row>
    <row r="19" spans="1:15" ht="12.75">
      <c r="A19" s="108" t="s">
        <v>280</v>
      </c>
      <c r="B19" s="114" t="s">
        <v>271</v>
      </c>
      <c r="C19" s="109">
        <v>40.25</v>
      </c>
      <c r="D19" s="109">
        <v>39.82</v>
      </c>
      <c r="E19" s="109">
        <v>39.56</v>
      </c>
      <c r="F19" s="109">
        <v>30.37</v>
      </c>
      <c r="G19" s="109">
        <v>31.1</v>
      </c>
      <c r="H19" s="109">
        <v>34.63</v>
      </c>
      <c r="I19" s="109">
        <v>28.25</v>
      </c>
      <c r="J19" s="109">
        <v>38.61</v>
      </c>
      <c r="K19" s="109">
        <v>31.4</v>
      </c>
      <c r="L19" s="109">
        <v>30.2</v>
      </c>
      <c r="M19" s="109">
        <v>28.9</v>
      </c>
      <c r="N19" s="109">
        <v>35.06</v>
      </c>
      <c r="O19" s="110">
        <f t="shared" si="0"/>
        <v>34.012499999999996</v>
      </c>
    </row>
    <row r="20" spans="1:15" ht="12.75">
      <c r="A20" s="115" t="s">
        <v>280</v>
      </c>
      <c r="B20" s="99" t="s">
        <v>274</v>
      </c>
      <c r="C20" s="103">
        <v>18.53</v>
      </c>
      <c r="D20" s="103">
        <v>16.81</v>
      </c>
      <c r="E20" s="103">
        <v>15.06</v>
      </c>
      <c r="F20" s="103">
        <v>12.02</v>
      </c>
      <c r="G20" s="103">
        <v>15.21</v>
      </c>
      <c r="H20" s="103">
        <v>12.05</v>
      </c>
      <c r="I20" s="103">
        <v>14.98</v>
      </c>
      <c r="J20" s="103">
        <v>17.52</v>
      </c>
      <c r="K20" s="103">
        <v>13.7</v>
      </c>
      <c r="L20" s="103">
        <v>16.41</v>
      </c>
      <c r="M20" s="103">
        <v>12.76</v>
      </c>
      <c r="N20" s="103">
        <v>14.09</v>
      </c>
      <c r="O20" s="104">
        <f t="shared" si="0"/>
        <v>14.928333333333333</v>
      </c>
    </row>
    <row r="21" spans="1:15" ht="12.75">
      <c r="A21" s="111" t="s">
        <v>280</v>
      </c>
      <c r="B21" s="102" t="s">
        <v>276</v>
      </c>
      <c r="C21" s="103">
        <v>11.07</v>
      </c>
      <c r="D21" s="103">
        <v>11.81</v>
      </c>
      <c r="E21" s="103">
        <v>15.95</v>
      </c>
      <c r="F21" s="103">
        <v>20.49</v>
      </c>
      <c r="G21" s="103">
        <v>32.86</v>
      </c>
      <c r="H21" s="103">
        <v>31</v>
      </c>
      <c r="I21" s="103">
        <v>41.49</v>
      </c>
      <c r="J21" s="103">
        <v>43.54</v>
      </c>
      <c r="K21" s="103">
        <v>29.45</v>
      </c>
      <c r="L21" s="103">
        <v>24.26</v>
      </c>
      <c r="M21" s="103">
        <v>20.44</v>
      </c>
      <c r="N21" s="103">
        <v>21.02</v>
      </c>
      <c r="O21" s="104">
        <f t="shared" si="0"/>
        <v>25.281666666666663</v>
      </c>
    </row>
    <row r="22" spans="1:15" ht="12.75">
      <c r="A22" s="111" t="s">
        <v>280</v>
      </c>
      <c r="B22" s="102" t="s">
        <v>272</v>
      </c>
      <c r="C22" s="103">
        <v>22.61</v>
      </c>
      <c r="D22" s="103">
        <v>16.96</v>
      </c>
      <c r="E22" s="103">
        <v>18.39</v>
      </c>
      <c r="F22" s="103">
        <v>16.89</v>
      </c>
      <c r="G22" s="103">
        <v>15.86</v>
      </c>
      <c r="H22" s="103">
        <v>16.18</v>
      </c>
      <c r="I22" s="103">
        <v>14.57</v>
      </c>
      <c r="J22" s="103">
        <v>22.32</v>
      </c>
      <c r="K22" s="103">
        <v>13.64</v>
      </c>
      <c r="L22" s="103">
        <v>15.87</v>
      </c>
      <c r="M22" s="103">
        <v>14.93</v>
      </c>
      <c r="N22" s="103">
        <v>18.47</v>
      </c>
      <c r="O22" s="104">
        <f t="shared" si="0"/>
        <v>17.224166666666665</v>
      </c>
    </row>
    <row r="23" spans="1:15" ht="12.75">
      <c r="A23" s="111" t="s">
        <v>280</v>
      </c>
      <c r="B23" s="102" t="s">
        <v>278</v>
      </c>
      <c r="C23" s="103">
        <v>3.9</v>
      </c>
      <c r="D23" s="103">
        <v>2.61</v>
      </c>
      <c r="E23" s="103">
        <v>2.57</v>
      </c>
      <c r="F23" s="103">
        <v>5.82</v>
      </c>
      <c r="G23" s="103">
        <v>6.48</v>
      </c>
      <c r="H23" s="103">
        <v>3.61</v>
      </c>
      <c r="I23" s="103">
        <v>2.05</v>
      </c>
      <c r="J23" s="103">
        <v>2.69</v>
      </c>
      <c r="K23" s="103">
        <v>2.6</v>
      </c>
      <c r="L23" s="103">
        <v>3.06</v>
      </c>
      <c r="M23" s="103">
        <v>3.24</v>
      </c>
      <c r="N23" s="103">
        <v>2.65</v>
      </c>
      <c r="O23" s="104">
        <f t="shared" si="0"/>
        <v>3.440000000000001</v>
      </c>
    </row>
    <row r="24" spans="1:15" ht="12.75">
      <c r="A24" s="111" t="s">
        <v>280</v>
      </c>
      <c r="B24" s="102" t="s">
        <v>277</v>
      </c>
      <c r="C24" s="103">
        <v>7.54</v>
      </c>
      <c r="D24" s="103">
        <v>5.6</v>
      </c>
      <c r="E24" s="103">
        <v>6.29</v>
      </c>
      <c r="F24" s="103">
        <v>10.17</v>
      </c>
      <c r="G24" s="103">
        <v>8.79</v>
      </c>
      <c r="H24" s="103">
        <v>8.68</v>
      </c>
      <c r="I24" s="103">
        <v>8.96</v>
      </c>
      <c r="J24" s="103">
        <v>11.56</v>
      </c>
      <c r="K24" s="103">
        <v>10.87</v>
      </c>
      <c r="L24" s="103">
        <v>6.21</v>
      </c>
      <c r="M24" s="103">
        <v>5.36</v>
      </c>
      <c r="N24" s="103">
        <v>8.79</v>
      </c>
      <c r="O24" s="104">
        <f>SUM(C24:N24)/12</f>
        <v>8.235</v>
      </c>
    </row>
    <row r="25" spans="1:15" ht="12.75">
      <c r="A25" s="111" t="s">
        <v>281</v>
      </c>
      <c r="B25" s="102" t="s">
        <v>276</v>
      </c>
      <c r="C25" s="103">
        <v>21.46</v>
      </c>
      <c r="D25" s="103">
        <v>14.41</v>
      </c>
      <c r="E25" s="103">
        <v>17.64</v>
      </c>
      <c r="F25" s="103">
        <v>15.83</v>
      </c>
      <c r="G25" s="103">
        <v>16.6</v>
      </c>
      <c r="H25" s="103">
        <v>18.19</v>
      </c>
      <c r="I25" s="103">
        <v>19.86</v>
      </c>
      <c r="J25" s="103">
        <v>24.17</v>
      </c>
      <c r="K25" s="103">
        <v>12.43</v>
      </c>
      <c r="L25" s="103">
        <v>12.71</v>
      </c>
      <c r="M25" s="103">
        <v>13.19</v>
      </c>
      <c r="N25" s="103">
        <v>21.02</v>
      </c>
      <c r="O25" s="104">
        <f t="shared" si="0"/>
        <v>17.2925</v>
      </c>
    </row>
    <row r="26" spans="1:15" ht="12.75">
      <c r="A26" s="111" t="s">
        <v>281</v>
      </c>
      <c r="B26" s="102" t="s">
        <v>274</v>
      </c>
      <c r="C26" s="103">
        <v>13.69</v>
      </c>
      <c r="D26" s="103">
        <v>11.51</v>
      </c>
      <c r="E26" s="103">
        <v>18.19</v>
      </c>
      <c r="F26" s="103">
        <v>20.56</v>
      </c>
      <c r="G26" s="103">
        <v>21.29</v>
      </c>
      <c r="H26" s="103">
        <v>32.09</v>
      </c>
      <c r="I26" s="103">
        <v>32.61</v>
      </c>
      <c r="J26" s="103">
        <v>35.06</v>
      </c>
      <c r="K26" s="103">
        <v>23.33</v>
      </c>
      <c r="L26" s="103">
        <v>12.97</v>
      </c>
      <c r="M26" s="103">
        <v>10.4</v>
      </c>
      <c r="N26" s="103">
        <v>7.63</v>
      </c>
      <c r="O26" s="104">
        <f t="shared" si="0"/>
        <v>19.944166666666664</v>
      </c>
    </row>
    <row r="27" spans="1:15" ht="12.75">
      <c r="A27" s="111" t="s">
        <v>281</v>
      </c>
      <c r="B27" s="102" t="s">
        <v>271</v>
      </c>
      <c r="C27" s="103">
        <v>25.63</v>
      </c>
      <c r="D27" s="103">
        <v>24.52</v>
      </c>
      <c r="E27" s="103">
        <v>29.98</v>
      </c>
      <c r="F27" s="103">
        <v>37.05</v>
      </c>
      <c r="G27" s="103">
        <v>36.7</v>
      </c>
      <c r="H27" s="103">
        <v>36.8</v>
      </c>
      <c r="I27" s="103">
        <v>30.18</v>
      </c>
      <c r="J27" s="103">
        <v>38.45</v>
      </c>
      <c r="K27" s="103">
        <v>28.48</v>
      </c>
      <c r="L27" s="103">
        <v>32.22</v>
      </c>
      <c r="M27" s="103">
        <v>23.6</v>
      </c>
      <c r="N27" s="103">
        <v>34.99</v>
      </c>
      <c r="O27" s="104">
        <f t="shared" si="0"/>
        <v>31.55</v>
      </c>
    </row>
    <row r="28" spans="1:15" ht="13.5" thickBot="1">
      <c r="A28" s="111" t="s">
        <v>281</v>
      </c>
      <c r="B28" s="105" t="s">
        <v>273</v>
      </c>
      <c r="C28" s="106">
        <v>4.82</v>
      </c>
      <c r="D28" s="106">
        <v>5.91</v>
      </c>
      <c r="E28" s="106">
        <v>9.35</v>
      </c>
      <c r="F28" s="106">
        <v>5.51</v>
      </c>
      <c r="G28" s="106">
        <v>5.34</v>
      </c>
      <c r="H28" s="106">
        <v>8.5</v>
      </c>
      <c r="I28" s="106">
        <v>10.36</v>
      </c>
      <c r="J28" s="106">
        <v>8.65</v>
      </c>
      <c r="K28" s="106">
        <v>8.06</v>
      </c>
      <c r="L28" s="106">
        <v>8.54</v>
      </c>
      <c r="M28" s="106">
        <v>5.91</v>
      </c>
      <c r="N28" s="106">
        <v>10.93</v>
      </c>
      <c r="O28" s="107">
        <f t="shared" si="0"/>
        <v>7.656666666666666</v>
      </c>
    </row>
    <row r="29" spans="1:15" ht="12.75">
      <c r="A29" s="116" t="s">
        <v>282</v>
      </c>
      <c r="B29" s="99" t="s">
        <v>274</v>
      </c>
      <c r="C29" s="100">
        <v>12.71</v>
      </c>
      <c r="D29" s="100">
        <v>13.51</v>
      </c>
      <c r="E29" s="100">
        <v>15.25</v>
      </c>
      <c r="F29" s="100">
        <v>18.56</v>
      </c>
      <c r="G29" s="100">
        <v>17.44</v>
      </c>
      <c r="H29" s="100">
        <v>18.47</v>
      </c>
      <c r="I29" s="100">
        <v>18.22</v>
      </c>
      <c r="J29" s="100">
        <v>21.78</v>
      </c>
      <c r="K29" s="100">
        <v>18.44</v>
      </c>
      <c r="L29" s="100">
        <v>20.94</v>
      </c>
      <c r="M29" s="100">
        <v>12.81</v>
      </c>
      <c r="N29" s="100">
        <v>13.94</v>
      </c>
      <c r="O29" s="101">
        <f t="shared" si="0"/>
        <v>16.839166666666667</v>
      </c>
    </row>
    <row r="30" spans="1:15" ht="12.75">
      <c r="A30" s="112" t="s">
        <v>282</v>
      </c>
      <c r="B30" s="102" t="s">
        <v>271</v>
      </c>
      <c r="C30" s="103">
        <v>25.61</v>
      </c>
      <c r="D30" s="103">
        <v>27.59</v>
      </c>
      <c r="E30" s="103">
        <v>45.83</v>
      </c>
      <c r="F30" s="103">
        <v>47.7</v>
      </c>
      <c r="G30" s="103">
        <v>44.2</v>
      </c>
      <c r="H30" s="103">
        <v>43.25</v>
      </c>
      <c r="I30" s="103">
        <v>28.32</v>
      </c>
      <c r="J30" s="103">
        <v>28.07</v>
      </c>
      <c r="K30" s="103">
        <v>30.04</v>
      </c>
      <c r="L30" s="103">
        <v>28.88</v>
      </c>
      <c r="M30" s="103">
        <v>19.29</v>
      </c>
      <c r="N30" s="103">
        <v>26.87</v>
      </c>
      <c r="O30" s="104">
        <f t="shared" si="0"/>
        <v>32.97083333333334</v>
      </c>
    </row>
    <row r="31" spans="1:15" ht="12.75">
      <c r="A31" s="112" t="s">
        <v>282</v>
      </c>
      <c r="B31" s="102" t="s">
        <v>277</v>
      </c>
      <c r="C31" s="117">
        <v>1.8</v>
      </c>
      <c r="D31" s="117">
        <v>2.02</v>
      </c>
      <c r="E31" s="117">
        <v>12.04</v>
      </c>
      <c r="F31" s="117">
        <v>10.2</v>
      </c>
      <c r="G31" s="117">
        <v>6.67</v>
      </c>
      <c r="H31" s="117">
        <v>14.18</v>
      </c>
      <c r="I31" s="117">
        <v>18.15</v>
      </c>
      <c r="J31" s="117">
        <v>20.02</v>
      </c>
      <c r="K31" s="117">
        <v>24.98</v>
      </c>
      <c r="L31" s="117">
        <v>13.28</v>
      </c>
      <c r="M31" s="117">
        <v>16.97</v>
      </c>
      <c r="N31" s="117">
        <v>14.98</v>
      </c>
      <c r="O31" s="118">
        <f t="shared" si="0"/>
        <v>12.940833333333332</v>
      </c>
    </row>
    <row r="32" spans="1:15" ht="12.75">
      <c r="A32" s="112" t="s">
        <v>282</v>
      </c>
      <c r="B32" s="102" t="s">
        <v>278</v>
      </c>
      <c r="C32" s="117">
        <v>4.6</v>
      </c>
      <c r="D32" s="117">
        <v>3.41</v>
      </c>
      <c r="E32" s="117">
        <v>4.48</v>
      </c>
      <c r="F32" s="117">
        <v>3.33</v>
      </c>
      <c r="G32" s="117">
        <v>2.64</v>
      </c>
      <c r="H32" s="117">
        <v>4.83</v>
      </c>
      <c r="I32" s="117">
        <v>5.52</v>
      </c>
      <c r="J32" s="117">
        <v>5.06</v>
      </c>
      <c r="K32" s="117">
        <v>6.09</v>
      </c>
      <c r="L32" s="117">
        <v>6.44</v>
      </c>
      <c r="M32" s="117">
        <v>6.51</v>
      </c>
      <c r="N32" s="117">
        <v>8.97</v>
      </c>
      <c r="O32" s="118">
        <f t="shared" si="0"/>
        <v>5.156666666666665</v>
      </c>
    </row>
    <row r="33" spans="1:15" ht="13.5" thickBot="1">
      <c r="A33" s="113" t="s">
        <v>283</v>
      </c>
      <c r="B33" s="105" t="s">
        <v>274</v>
      </c>
      <c r="C33" s="106">
        <v>15.19</v>
      </c>
      <c r="D33" s="106">
        <v>11.75</v>
      </c>
      <c r="E33" s="106">
        <v>5.56</v>
      </c>
      <c r="F33" s="106">
        <v>11.48</v>
      </c>
      <c r="G33" s="106">
        <v>11.12</v>
      </c>
      <c r="H33" s="106">
        <v>13.33</v>
      </c>
      <c r="I33" s="106">
        <v>10.01</v>
      </c>
      <c r="J33" s="106">
        <v>11.48</v>
      </c>
      <c r="K33" s="106">
        <v>7.78</v>
      </c>
      <c r="L33" s="106">
        <v>8.52</v>
      </c>
      <c r="M33" s="106">
        <v>7.78</v>
      </c>
      <c r="N33" s="106">
        <v>11.11</v>
      </c>
      <c r="O33" s="107">
        <f t="shared" si="0"/>
        <v>10.425833333333335</v>
      </c>
    </row>
    <row r="34" spans="1:14" s="68" customFormat="1" ht="12.75">
      <c r="A34" s="1" t="s">
        <v>284</v>
      </c>
      <c r="D34" s="10"/>
      <c r="N34" s="69"/>
    </row>
    <row r="35" spans="3:15" ht="12.75"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20"/>
    </row>
    <row r="36" spans="4:15" ht="12.75"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20"/>
    </row>
    <row r="37" spans="4:15" ht="12.75"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20"/>
    </row>
    <row r="38" spans="4:15" ht="12.75"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20"/>
    </row>
    <row r="39" spans="4:15" ht="12.75"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20"/>
    </row>
    <row r="40" spans="4:15" ht="12.75"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20"/>
    </row>
    <row r="41" spans="4:15" ht="12.75"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20"/>
    </row>
    <row r="42" spans="4:15" ht="12.75"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20"/>
    </row>
    <row r="43" spans="4:15" ht="12.75"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20"/>
    </row>
    <row r="44" spans="4:15" ht="12.75"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20"/>
    </row>
    <row r="45" spans="4:15" ht="12.75"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20"/>
    </row>
    <row r="46" spans="4:15" ht="12.75"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20"/>
    </row>
    <row r="47" spans="4:15" ht="12.75"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20"/>
    </row>
    <row r="48" spans="4:15" ht="12.75"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20"/>
    </row>
    <row r="49" spans="4:15" ht="12.75"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20"/>
    </row>
    <row r="50" spans="4:15" ht="12.75"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20"/>
    </row>
    <row r="51" spans="4:15" ht="12.75"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20"/>
    </row>
    <row r="52" spans="4:15" ht="12.75"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20"/>
    </row>
    <row r="53" spans="4:15" ht="12.75"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20"/>
    </row>
    <row r="54" spans="4:15" ht="12.75"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20"/>
    </row>
    <row r="55" spans="4:15" ht="12.75"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20"/>
    </row>
    <row r="56" spans="4:15" ht="12.75"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20"/>
    </row>
    <row r="57" spans="4:15" ht="12.75"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20"/>
    </row>
    <row r="58" spans="4:15" ht="12.75"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20"/>
    </row>
    <row r="59" spans="4:15" ht="12.75"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20"/>
    </row>
    <row r="60" spans="4:15" ht="12.75"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20"/>
    </row>
    <row r="61" spans="4:15" ht="12.75"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20"/>
    </row>
    <row r="62" spans="4:15" ht="12.75"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20"/>
    </row>
    <row r="63" spans="4:15" ht="12.75"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20"/>
    </row>
    <row r="64" spans="4:15" ht="12.75"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20"/>
    </row>
    <row r="65" spans="4:15" ht="12.75"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20"/>
    </row>
    <row r="66" spans="4:15" ht="12.75"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20"/>
    </row>
    <row r="67" spans="4:15" ht="12.75"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20"/>
    </row>
    <row r="68" spans="4:15" ht="12.75"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20"/>
    </row>
    <row r="69" spans="4:15" ht="12.75"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20"/>
    </row>
    <row r="70" spans="4:15" ht="12.75"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20"/>
    </row>
    <row r="71" spans="4:15" ht="12.75"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20"/>
    </row>
    <row r="72" spans="4:15" ht="12.75"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20"/>
    </row>
    <row r="73" spans="4:15" ht="12.75"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20"/>
    </row>
    <row r="74" spans="4:15" ht="12.75"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20"/>
    </row>
    <row r="75" spans="4:15" ht="12.75"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20"/>
    </row>
    <row r="76" spans="4:15" ht="12.75"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20"/>
    </row>
    <row r="77" spans="4:15" ht="12.75"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20"/>
    </row>
    <row r="78" spans="4:15" ht="12.75"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20"/>
    </row>
    <row r="79" spans="4:15" ht="12.75"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20"/>
    </row>
    <row r="80" spans="4:15" ht="12.75"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20"/>
    </row>
    <row r="81" spans="4:15" ht="12.75"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20"/>
    </row>
    <row r="82" spans="4:15" ht="12.75"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20"/>
    </row>
    <row r="83" spans="4:15" ht="12.75"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20"/>
    </row>
    <row r="84" spans="4:15" ht="12.75"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20"/>
    </row>
    <row r="85" spans="4:15" ht="12.75"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20"/>
    </row>
    <row r="86" spans="4:15" ht="12.75"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20"/>
    </row>
    <row r="87" spans="4:15" ht="12.75"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20"/>
    </row>
    <row r="88" spans="4:15" ht="12.75"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20"/>
    </row>
    <row r="89" spans="4:15" ht="12.75"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20"/>
    </row>
    <row r="90" spans="4:15" ht="12.75"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20"/>
    </row>
    <row r="91" spans="4:15" ht="12.75"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20"/>
    </row>
    <row r="92" spans="4:15" ht="12.75"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20"/>
    </row>
    <row r="93" spans="4:15" ht="12.75"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20"/>
    </row>
    <row r="94" spans="4:15" ht="12.75"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20"/>
    </row>
    <row r="95" spans="4:15" ht="12.75"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20"/>
    </row>
    <row r="96" spans="4:15" ht="12.75"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20"/>
    </row>
    <row r="97" spans="4:15" ht="12.75"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20"/>
    </row>
    <row r="98" spans="4:15" ht="12.75"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20"/>
    </row>
    <row r="99" spans="4:15" ht="12.75"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20"/>
    </row>
    <row r="100" spans="4:15" ht="12.75"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20"/>
    </row>
    <row r="101" spans="4:15" ht="12.75"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20"/>
    </row>
    <row r="102" spans="4:15" ht="12.75"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20"/>
    </row>
    <row r="103" spans="4:15" ht="12.75"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20"/>
    </row>
    <row r="104" spans="4:15" ht="12.75"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20"/>
    </row>
    <row r="105" spans="4:15" ht="12.75"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20"/>
    </row>
    <row r="106" spans="4:15" ht="12.75"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20"/>
    </row>
    <row r="107" spans="4:15" ht="12.75"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20"/>
    </row>
    <row r="108" spans="4:15" ht="12.75"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20"/>
    </row>
    <row r="109" spans="4:15" ht="12.75"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20"/>
    </row>
    <row r="110" spans="4:15" ht="12.75"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20"/>
    </row>
    <row r="111" spans="4:15" ht="12.75"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20"/>
    </row>
    <row r="112" spans="4:15" ht="12.75"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20"/>
    </row>
    <row r="113" spans="4:15" ht="12.75"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20"/>
    </row>
    <row r="114" spans="4:15" ht="12.75"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20"/>
    </row>
    <row r="115" spans="4:15" ht="12.75"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20"/>
    </row>
    <row r="116" spans="4:15" ht="12.75"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20"/>
    </row>
    <row r="117" spans="4:15" ht="12.75"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20"/>
    </row>
    <row r="118" spans="4:15" ht="12.75"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20"/>
    </row>
    <row r="119" spans="4:15" ht="12.75"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20"/>
    </row>
    <row r="120" spans="4:15" ht="12.75"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20"/>
    </row>
    <row r="121" spans="4:15" ht="12.75"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20"/>
    </row>
    <row r="122" spans="4:15" ht="12.75"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20"/>
    </row>
    <row r="123" spans="4:15" ht="12.75"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20"/>
    </row>
    <row r="124" spans="4:15" ht="12.75"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20"/>
    </row>
    <row r="125" spans="4:15" ht="12.75"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20"/>
    </row>
    <row r="126" spans="4:15" ht="12.75"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20"/>
    </row>
    <row r="127" spans="4:15" ht="12.75"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20"/>
    </row>
    <row r="128" spans="4:15" ht="12.75"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20"/>
    </row>
    <row r="129" spans="4:15" ht="12.75"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20"/>
    </row>
    <row r="130" spans="4:15" ht="12.75"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20"/>
    </row>
    <row r="131" spans="4:15" ht="12.75"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20"/>
    </row>
    <row r="132" spans="4:15" ht="12.75"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20"/>
    </row>
    <row r="133" spans="4:15" ht="12.75"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20"/>
    </row>
    <row r="134" spans="4:15" ht="12.75"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20"/>
    </row>
    <row r="135" spans="4:15" ht="12.75"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20"/>
    </row>
    <row r="136" spans="4:15" ht="12.75"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20"/>
    </row>
    <row r="137" spans="4:15" ht="12.75"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20"/>
    </row>
    <row r="138" spans="4:15" ht="12.75"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20"/>
    </row>
    <row r="139" spans="4:15" ht="12.75"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20"/>
    </row>
    <row r="140" spans="4:15" ht="12.75"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20"/>
    </row>
    <row r="141" spans="4:15" ht="12.75"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20"/>
    </row>
    <row r="142" spans="4:15" ht="12.75"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20"/>
    </row>
    <row r="143" spans="4:15" ht="12.75"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20"/>
    </row>
    <row r="144" spans="4:15" ht="12.75"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20"/>
    </row>
    <row r="145" spans="4:15" ht="12.75"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20"/>
    </row>
    <row r="146" spans="4:15" ht="12.75"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20"/>
    </row>
    <row r="147" spans="4:15" ht="12.75"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20"/>
    </row>
    <row r="148" spans="4:15" ht="12.75"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20"/>
    </row>
    <row r="149" spans="4:15" ht="12.75"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20"/>
    </row>
    <row r="150" spans="4:15" ht="12.75"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20"/>
    </row>
    <row r="151" spans="4:15" ht="12.75"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20"/>
    </row>
    <row r="152" spans="4:15" ht="12.75"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20"/>
    </row>
    <row r="153" spans="4:15" ht="12.75"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20"/>
    </row>
    <row r="154" spans="4:15" ht="12.75"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20"/>
    </row>
    <row r="155" spans="4:15" ht="12.75"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20"/>
    </row>
    <row r="156" spans="4:15" ht="12.75"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20"/>
    </row>
    <row r="157" spans="4:15" ht="12.75"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20"/>
    </row>
    <row r="158" spans="4:15" ht="12.75"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20"/>
    </row>
    <row r="159" spans="4:15" ht="12.75"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20"/>
    </row>
    <row r="160" spans="4:15" ht="12.75"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20"/>
    </row>
    <row r="161" spans="4:15" ht="12.75"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20"/>
    </row>
    <row r="162" spans="4:15" ht="12.75"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20"/>
    </row>
    <row r="163" spans="4:15" ht="12.75"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20"/>
    </row>
    <row r="164" spans="4:15" ht="12.75"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20"/>
    </row>
    <row r="165" spans="4:15" ht="12.75"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20"/>
    </row>
    <row r="166" spans="4:15" ht="12.75"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20"/>
    </row>
    <row r="167" spans="4:15" ht="12.75"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20"/>
    </row>
    <row r="168" spans="4:15" ht="12.75"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20"/>
    </row>
    <row r="169" spans="4:15" ht="12.75"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20"/>
    </row>
    <row r="170" spans="4:15" ht="12.75"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20"/>
    </row>
    <row r="171" spans="4:15" ht="12.75"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20"/>
    </row>
    <row r="172" spans="4:15" ht="12.75"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20"/>
    </row>
    <row r="173" spans="4:15" ht="12.75"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20"/>
    </row>
    <row r="174" spans="4:15" ht="12.75"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20"/>
    </row>
    <row r="175" spans="4:15" ht="12.75"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20"/>
    </row>
    <row r="176" spans="4:15" ht="12.75"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20"/>
    </row>
    <row r="177" spans="4:15" ht="12.75"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20"/>
    </row>
    <row r="178" spans="4:15" ht="12.75"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20"/>
    </row>
    <row r="179" spans="4:15" ht="12.75"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20"/>
    </row>
    <row r="180" spans="4:15" ht="12.75"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20"/>
    </row>
    <row r="181" spans="4:15" ht="12.75"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20"/>
    </row>
    <row r="182" spans="4:15" ht="12.75"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20"/>
    </row>
    <row r="183" spans="4:15" ht="12.75"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20"/>
    </row>
    <row r="184" spans="4:15" ht="12.75"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20"/>
    </row>
    <row r="185" spans="4:15" ht="12.75"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20"/>
    </row>
    <row r="186" spans="4:15" ht="12.75"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20"/>
    </row>
    <row r="187" spans="4:15" ht="12.75"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20"/>
    </row>
    <row r="188" spans="4:15" ht="12.75"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20"/>
    </row>
    <row r="189" spans="4:15" ht="12.75"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20"/>
    </row>
    <row r="190" spans="4:15" ht="12.75"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20"/>
    </row>
    <row r="191" spans="4:15" ht="12.75"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20"/>
    </row>
    <row r="192" spans="4:15" ht="12.75"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20"/>
    </row>
    <row r="193" spans="4:15" ht="12.75"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20"/>
    </row>
    <row r="194" spans="4:15" ht="12.75"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20"/>
    </row>
    <row r="195" spans="4:15" ht="12.75"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20"/>
    </row>
    <row r="196" spans="4:15" ht="12.75"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20"/>
    </row>
    <row r="197" spans="4:15" ht="12.75"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20"/>
    </row>
    <row r="198" spans="4:15" ht="12.75"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20"/>
    </row>
    <row r="199" spans="4:15" ht="12.75"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20"/>
    </row>
    <row r="200" spans="4:15" ht="12.75"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20"/>
    </row>
    <row r="201" spans="4:15" ht="12.75"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20"/>
    </row>
    <row r="202" spans="4:15" ht="12.75"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20"/>
    </row>
    <row r="203" spans="4:15" ht="12.75"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20"/>
    </row>
    <row r="204" spans="4:15" ht="12.75"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20"/>
    </row>
    <row r="205" spans="4:15" ht="12.75"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20"/>
    </row>
    <row r="206" spans="4:15" ht="12.75"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20"/>
    </row>
    <row r="207" spans="4:15" ht="12.75"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20"/>
    </row>
    <row r="208" spans="4:15" ht="12.75"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20"/>
    </row>
    <row r="209" spans="4:15" ht="12.75"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20"/>
    </row>
    <row r="210" spans="4:15" ht="12.75"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20"/>
    </row>
    <row r="211" spans="4:15" ht="12.75"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20"/>
    </row>
    <row r="212" spans="4:15" ht="12.75"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20"/>
    </row>
    <row r="213" spans="4:15" ht="12.75"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20"/>
    </row>
    <row r="214" spans="4:15" ht="12.75"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20"/>
    </row>
    <row r="215" spans="4:15" ht="12.75"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20"/>
    </row>
    <row r="216" spans="4:15" ht="12.75"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20"/>
    </row>
    <row r="217" spans="4:15" ht="12.75"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20"/>
    </row>
    <row r="218" spans="4:15" ht="12.75"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20"/>
    </row>
    <row r="219" spans="4:15" ht="12.75"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20"/>
    </row>
    <row r="220" spans="4:15" ht="12.75"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20"/>
    </row>
    <row r="221" spans="4:15" ht="12.75"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20"/>
    </row>
    <row r="222" spans="4:15" ht="12.75"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20"/>
    </row>
    <row r="223" spans="4:15" ht="12.75"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20"/>
    </row>
    <row r="224" spans="4:15" ht="12.75"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20"/>
    </row>
    <row r="225" spans="4:15" ht="12.75"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20"/>
    </row>
    <row r="226" spans="4:15" ht="12.75"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20"/>
    </row>
    <row r="227" spans="4:15" ht="12.75"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20"/>
    </row>
    <row r="228" spans="4:15" ht="12.75"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20"/>
    </row>
    <row r="229" spans="4:15" ht="12.75"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20"/>
    </row>
    <row r="230" spans="4:15" ht="12.75"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20"/>
    </row>
    <row r="231" spans="4:15" ht="12.75"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20"/>
    </row>
    <row r="232" spans="4:15" ht="12.75"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20"/>
    </row>
    <row r="233" spans="4:15" ht="12.75"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20"/>
    </row>
    <row r="234" spans="4:15" ht="12.75"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20"/>
    </row>
    <row r="235" spans="4:15" ht="12.75"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20"/>
    </row>
    <row r="236" spans="4:15" ht="12.75"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20"/>
    </row>
    <row r="237" spans="4:15" ht="12.75"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20"/>
    </row>
    <row r="238" spans="4:15" ht="12.75"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20"/>
    </row>
    <row r="239" spans="4:15" ht="12.75"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20"/>
    </row>
    <row r="240" spans="4:15" ht="12.75"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20"/>
    </row>
    <row r="241" spans="4:15" ht="12.75"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20"/>
    </row>
    <row r="242" spans="4:15" ht="12.75"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20"/>
    </row>
    <row r="243" spans="4:15" ht="12.75"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20"/>
    </row>
    <row r="244" spans="4:15" ht="12.75"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20"/>
    </row>
    <row r="245" spans="4:15" ht="12.75"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20"/>
    </row>
    <row r="246" spans="4:15" ht="12.75"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20"/>
    </row>
    <row r="247" spans="4:15" ht="12.75"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20"/>
    </row>
    <row r="248" spans="4:15" ht="12.75"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20"/>
    </row>
    <row r="249" spans="4:15" ht="12.75"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20"/>
    </row>
  </sheetData>
  <sheetProtection/>
  <mergeCells count="1">
    <mergeCell ref="B3:O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O2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140625" style="10" customWidth="1"/>
    <col min="2" max="2" width="15.00390625" style="10" bestFit="1" customWidth="1"/>
    <col min="3" max="14" width="9.140625" style="10" customWidth="1"/>
    <col min="15" max="15" width="9.140625" style="46" customWidth="1"/>
    <col min="16" max="16384" width="9.140625" style="10" customWidth="1"/>
  </cols>
  <sheetData>
    <row r="1" spans="1:15" ht="19.5" customHeight="1">
      <c r="A1" s="2" t="s">
        <v>311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" ht="6.75" customHeight="1" thickBot="1">
      <c r="A2" s="2"/>
      <c r="B2" s="2"/>
    </row>
    <row r="3" spans="2:15" ht="13.5" thickBot="1">
      <c r="B3" s="183">
        <v>2013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</row>
    <row r="4" spans="1:15" ht="21.75" thickBot="1">
      <c r="A4" s="96" t="s">
        <v>268</v>
      </c>
      <c r="B4" s="97" t="s">
        <v>269</v>
      </c>
      <c r="C4" s="63" t="s">
        <v>224</v>
      </c>
      <c r="D4" s="63" t="s">
        <v>225</v>
      </c>
      <c r="E4" s="63" t="s">
        <v>226</v>
      </c>
      <c r="F4" s="63" t="s">
        <v>227</v>
      </c>
      <c r="G4" s="63" t="s">
        <v>228</v>
      </c>
      <c r="H4" s="63" t="s">
        <v>229</v>
      </c>
      <c r="I4" s="63" t="s">
        <v>230</v>
      </c>
      <c r="J4" s="63" t="s">
        <v>231</v>
      </c>
      <c r="K4" s="63" t="s">
        <v>232</v>
      </c>
      <c r="L4" s="63" t="s">
        <v>233</v>
      </c>
      <c r="M4" s="63" t="s">
        <v>234</v>
      </c>
      <c r="N4" s="63" t="s">
        <v>235</v>
      </c>
      <c r="O4" s="63" t="s">
        <v>285</v>
      </c>
    </row>
    <row r="5" spans="1:15" ht="12.75">
      <c r="A5" s="98" t="s">
        <v>270</v>
      </c>
      <c r="B5" s="99" t="s">
        <v>271</v>
      </c>
      <c r="C5" s="100">
        <v>50.21</v>
      </c>
      <c r="D5" s="100">
        <v>51.1</v>
      </c>
      <c r="E5" s="100">
        <v>55.7</v>
      </c>
      <c r="F5" s="100">
        <v>57.28</v>
      </c>
      <c r="G5" s="100">
        <v>61.27</v>
      </c>
      <c r="H5" s="100">
        <v>58.86</v>
      </c>
      <c r="I5" s="100">
        <v>48.2</v>
      </c>
      <c r="J5" s="100">
        <v>59.82</v>
      </c>
      <c r="K5" s="100">
        <v>40.05</v>
      </c>
      <c r="L5" s="100">
        <v>55.2</v>
      </c>
      <c r="M5" s="100">
        <v>45.65</v>
      </c>
      <c r="N5" s="100">
        <v>55.23</v>
      </c>
      <c r="O5" s="101">
        <f aca="true" t="shared" si="0" ref="O5:O33">SUM(C5:N5)/12</f>
        <v>53.21416666666667</v>
      </c>
    </row>
    <row r="6" spans="1:15" ht="12.75">
      <c r="A6" s="98" t="s">
        <v>270</v>
      </c>
      <c r="B6" s="102" t="s">
        <v>272</v>
      </c>
      <c r="C6" s="103">
        <v>17.12</v>
      </c>
      <c r="D6" s="103">
        <v>18.23</v>
      </c>
      <c r="E6" s="103">
        <v>24.5</v>
      </c>
      <c r="F6" s="103">
        <v>18.41</v>
      </c>
      <c r="G6" s="103">
        <v>22.82</v>
      </c>
      <c r="H6" s="103">
        <v>33.5</v>
      </c>
      <c r="I6" s="103">
        <v>15.99</v>
      </c>
      <c r="J6" s="103">
        <v>44.22</v>
      </c>
      <c r="K6" s="103">
        <v>22.52</v>
      </c>
      <c r="L6" s="103">
        <v>13.88</v>
      </c>
      <c r="M6" s="103">
        <v>12.8</v>
      </c>
      <c r="N6" s="103">
        <v>13.07</v>
      </c>
      <c r="O6" s="104">
        <f t="shared" si="0"/>
        <v>21.42166666666667</v>
      </c>
    </row>
    <row r="7" spans="1:15" ht="12.75">
      <c r="A7" s="98" t="s">
        <v>270</v>
      </c>
      <c r="B7" s="102" t="s">
        <v>273</v>
      </c>
      <c r="C7" s="103">
        <v>25.47</v>
      </c>
      <c r="D7" s="103">
        <v>21.84</v>
      </c>
      <c r="E7" s="103">
        <v>33.86</v>
      </c>
      <c r="F7" s="103">
        <v>29.31</v>
      </c>
      <c r="G7" s="103">
        <v>30.27</v>
      </c>
      <c r="H7" s="103">
        <v>34.05</v>
      </c>
      <c r="I7" s="103">
        <v>33.03</v>
      </c>
      <c r="J7" s="103">
        <v>52.97</v>
      </c>
      <c r="K7" s="103">
        <v>38.41</v>
      </c>
      <c r="L7" s="103">
        <v>38.53</v>
      </c>
      <c r="M7" s="103">
        <v>36.4</v>
      </c>
      <c r="N7" s="103">
        <v>31.56</v>
      </c>
      <c r="O7" s="104">
        <f t="shared" si="0"/>
        <v>33.80833333333333</v>
      </c>
    </row>
    <row r="8" spans="1:15" ht="13.5" thickBot="1">
      <c r="A8" s="98" t="s">
        <v>270</v>
      </c>
      <c r="B8" s="105" t="s">
        <v>274</v>
      </c>
      <c r="C8" s="106">
        <v>33.7</v>
      </c>
      <c r="D8" s="106">
        <v>30.78</v>
      </c>
      <c r="E8" s="106">
        <v>31.2</v>
      </c>
      <c r="F8" s="106">
        <v>26.47</v>
      </c>
      <c r="G8" s="106">
        <v>40.83</v>
      </c>
      <c r="H8" s="106">
        <v>32.3</v>
      </c>
      <c r="I8" s="106">
        <v>27.15</v>
      </c>
      <c r="J8" s="106">
        <v>46.18</v>
      </c>
      <c r="K8" s="106">
        <v>22.34</v>
      </c>
      <c r="L8" s="106">
        <v>27.85</v>
      </c>
      <c r="M8" s="106">
        <v>20.69</v>
      </c>
      <c r="N8" s="106">
        <v>30.81</v>
      </c>
      <c r="O8" s="107">
        <f t="shared" si="0"/>
        <v>30.858333333333334</v>
      </c>
    </row>
    <row r="9" spans="1:15" ht="12.75">
      <c r="A9" s="108" t="s">
        <v>275</v>
      </c>
      <c r="B9" s="99" t="s">
        <v>271</v>
      </c>
      <c r="C9" s="109">
        <v>58.59</v>
      </c>
      <c r="D9" s="109">
        <v>46.12</v>
      </c>
      <c r="E9" s="109">
        <v>62.33</v>
      </c>
      <c r="F9" s="109">
        <v>62.57</v>
      </c>
      <c r="G9" s="109">
        <v>61.16</v>
      </c>
      <c r="H9" s="109">
        <v>64.18</v>
      </c>
      <c r="I9" s="109">
        <v>61.69</v>
      </c>
      <c r="J9" s="109">
        <v>70.58</v>
      </c>
      <c r="K9" s="109">
        <v>57.57</v>
      </c>
      <c r="L9" s="109">
        <v>68.2</v>
      </c>
      <c r="M9" s="109">
        <v>55.74</v>
      </c>
      <c r="N9" s="109">
        <v>58.75</v>
      </c>
      <c r="O9" s="110">
        <f t="shared" si="0"/>
        <v>60.623333333333335</v>
      </c>
    </row>
    <row r="10" spans="1:15" ht="12.75">
      <c r="A10" s="111" t="s">
        <v>275</v>
      </c>
      <c r="B10" s="102" t="s">
        <v>274</v>
      </c>
      <c r="C10" s="103">
        <v>26.9</v>
      </c>
      <c r="D10" s="103">
        <v>26.73</v>
      </c>
      <c r="E10" s="103">
        <v>24.97</v>
      </c>
      <c r="F10" s="103">
        <v>23.35</v>
      </c>
      <c r="G10" s="103">
        <v>24.15</v>
      </c>
      <c r="H10" s="103">
        <v>25.48</v>
      </c>
      <c r="I10" s="103">
        <v>23.93</v>
      </c>
      <c r="J10" s="103">
        <v>31.46</v>
      </c>
      <c r="K10" s="103">
        <v>22.27</v>
      </c>
      <c r="L10" s="103">
        <v>24.2</v>
      </c>
      <c r="M10" s="103">
        <v>18.88</v>
      </c>
      <c r="N10" s="103">
        <v>22.88</v>
      </c>
      <c r="O10" s="104">
        <f t="shared" si="0"/>
        <v>24.599999999999998</v>
      </c>
    </row>
    <row r="11" spans="1:15" ht="12.75">
      <c r="A11" s="111" t="s">
        <v>275</v>
      </c>
      <c r="B11" s="99" t="s">
        <v>276</v>
      </c>
      <c r="C11" s="103">
        <v>8.19</v>
      </c>
      <c r="D11" s="103">
        <v>9.13</v>
      </c>
      <c r="E11" s="103">
        <v>6.53</v>
      </c>
      <c r="F11" s="103">
        <v>7.24</v>
      </c>
      <c r="G11" s="103">
        <v>4.31</v>
      </c>
      <c r="H11" s="103">
        <v>6.57</v>
      </c>
      <c r="I11" s="103">
        <v>3.61</v>
      </c>
      <c r="J11" s="103">
        <v>6.57</v>
      </c>
      <c r="K11" s="103">
        <v>5.46</v>
      </c>
      <c r="L11" s="103">
        <v>6.16</v>
      </c>
      <c r="M11" s="103">
        <v>5.37</v>
      </c>
      <c r="N11" s="103">
        <v>6.48</v>
      </c>
      <c r="O11" s="104">
        <f t="shared" si="0"/>
        <v>6.3016666666666685</v>
      </c>
    </row>
    <row r="12" spans="1:15" ht="12.75">
      <c r="A12" s="111" t="s">
        <v>275</v>
      </c>
      <c r="B12" s="102" t="s">
        <v>277</v>
      </c>
      <c r="C12" s="103">
        <v>27.96</v>
      </c>
      <c r="D12" s="103">
        <v>26.63</v>
      </c>
      <c r="E12" s="103">
        <v>18.91</v>
      </c>
      <c r="F12" s="103">
        <v>24.81</v>
      </c>
      <c r="G12" s="103">
        <v>32.57</v>
      </c>
      <c r="H12" s="103">
        <v>31.69</v>
      </c>
      <c r="I12" s="103">
        <v>44.88</v>
      </c>
      <c r="J12" s="103">
        <v>52.19</v>
      </c>
      <c r="K12" s="103">
        <v>30.16</v>
      </c>
      <c r="L12" s="103">
        <v>18.85</v>
      </c>
      <c r="M12" s="103">
        <v>12.76</v>
      </c>
      <c r="N12" s="103">
        <v>13.67</v>
      </c>
      <c r="O12" s="104">
        <f>SUM(C12:N12)/12</f>
        <v>27.923333333333336</v>
      </c>
    </row>
    <row r="13" spans="1:15" ht="12.75">
      <c r="A13" s="111" t="s">
        <v>275</v>
      </c>
      <c r="B13" s="102" t="s">
        <v>278</v>
      </c>
      <c r="C13" s="103">
        <v>4.64</v>
      </c>
      <c r="D13" s="103">
        <v>3.41</v>
      </c>
      <c r="E13" s="103">
        <v>10.24</v>
      </c>
      <c r="F13" s="103">
        <v>9.19</v>
      </c>
      <c r="G13" s="103">
        <v>8.16</v>
      </c>
      <c r="H13" s="103">
        <v>6.48</v>
      </c>
      <c r="I13" s="103">
        <v>13.42</v>
      </c>
      <c r="J13" s="103">
        <v>18.79</v>
      </c>
      <c r="K13" s="103">
        <v>7.34</v>
      </c>
      <c r="L13" s="103">
        <v>12.85</v>
      </c>
      <c r="M13" s="103">
        <v>6.48</v>
      </c>
      <c r="N13" s="103">
        <v>7.01</v>
      </c>
      <c r="O13" s="104">
        <f>SUM(C13:N13)/12</f>
        <v>9.000833333333334</v>
      </c>
    </row>
    <row r="14" spans="1:15" ht="12.75">
      <c r="A14" s="112" t="s">
        <v>279</v>
      </c>
      <c r="B14" s="99" t="s">
        <v>271</v>
      </c>
      <c r="C14" s="103">
        <v>41.44</v>
      </c>
      <c r="D14" s="103">
        <v>44.13</v>
      </c>
      <c r="E14" s="103">
        <v>51.47</v>
      </c>
      <c r="F14" s="103">
        <v>49.3</v>
      </c>
      <c r="G14" s="103">
        <v>54.41</v>
      </c>
      <c r="H14" s="103">
        <v>53.29</v>
      </c>
      <c r="I14" s="103">
        <v>46.4</v>
      </c>
      <c r="J14" s="103">
        <v>61.5</v>
      </c>
      <c r="K14" s="103">
        <v>50.29</v>
      </c>
      <c r="L14" s="103">
        <v>50.84</v>
      </c>
      <c r="M14" s="103">
        <v>53.17</v>
      </c>
      <c r="N14" s="103">
        <v>50.49</v>
      </c>
      <c r="O14" s="104">
        <f t="shared" si="0"/>
        <v>50.56083333333333</v>
      </c>
    </row>
    <row r="15" spans="1:15" ht="12.75">
      <c r="A15" s="112" t="s">
        <v>279</v>
      </c>
      <c r="B15" s="102" t="s">
        <v>274</v>
      </c>
      <c r="C15" s="103">
        <v>12.93</v>
      </c>
      <c r="D15" s="103">
        <v>13.86</v>
      </c>
      <c r="E15" s="103">
        <v>12.05</v>
      </c>
      <c r="F15" s="103">
        <v>12.96</v>
      </c>
      <c r="G15" s="103">
        <v>16.73</v>
      </c>
      <c r="H15" s="103">
        <v>15.47</v>
      </c>
      <c r="I15" s="103">
        <v>18.76</v>
      </c>
      <c r="J15" s="103">
        <v>28.28</v>
      </c>
      <c r="K15" s="103">
        <v>15.36</v>
      </c>
      <c r="L15" s="103">
        <v>15.66</v>
      </c>
      <c r="M15" s="103">
        <v>12.11</v>
      </c>
      <c r="N15" s="103">
        <v>11.56</v>
      </c>
      <c r="O15" s="104">
        <f t="shared" si="0"/>
        <v>15.477500000000001</v>
      </c>
    </row>
    <row r="16" spans="1:15" ht="12.75">
      <c r="A16" s="112" t="s">
        <v>279</v>
      </c>
      <c r="B16" s="99" t="s">
        <v>272</v>
      </c>
      <c r="C16" s="103">
        <v>12.78</v>
      </c>
      <c r="D16" s="103">
        <v>15</v>
      </c>
      <c r="E16" s="103">
        <v>5.96</v>
      </c>
      <c r="F16" s="103">
        <v>38.48</v>
      </c>
      <c r="G16" s="103">
        <v>35.66</v>
      </c>
      <c r="H16" s="103">
        <v>45.96</v>
      </c>
      <c r="I16" s="103">
        <v>46.11</v>
      </c>
      <c r="J16" s="103">
        <v>68.52</v>
      </c>
      <c r="K16" s="103">
        <v>66.26</v>
      </c>
      <c r="L16" s="103">
        <v>63.38</v>
      </c>
      <c r="M16" s="103">
        <v>39.44</v>
      </c>
      <c r="N16" s="103">
        <v>41.07</v>
      </c>
      <c r="O16" s="104">
        <f t="shared" si="0"/>
        <v>39.885</v>
      </c>
    </row>
    <row r="17" spans="1:15" ht="12.75">
      <c r="A17" s="112" t="s">
        <v>279</v>
      </c>
      <c r="B17" s="102" t="s">
        <v>273</v>
      </c>
      <c r="C17" s="103">
        <v>21.38</v>
      </c>
      <c r="D17" s="103">
        <v>15.01</v>
      </c>
      <c r="E17" s="103">
        <v>21.95</v>
      </c>
      <c r="F17" s="103">
        <v>35.99</v>
      </c>
      <c r="G17" s="103">
        <v>27.08</v>
      </c>
      <c r="H17" s="103">
        <v>29.59</v>
      </c>
      <c r="I17" s="103">
        <v>30.82</v>
      </c>
      <c r="J17" s="103">
        <v>36.21</v>
      </c>
      <c r="K17" s="103">
        <v>26.97</v>
      </c>
      <c r="L17" s="103">
        <v>28.87</v>
      </c>
      <c r="M17" s="103">
        <v>34.97</v>
      </c>
      <c r="N17" s="103">
        <v>26.97</v>
      </c>
      <c r="O17" s="104">
        <f t="shared" si="0"/>
        <v>27.98416666666667</v>
      </c>
    </row>
    <row r="18" spans="1:15" ht="13.5" thickBot="1">
      <c r="A18" s="113" t="s">
        <v>279</v>
      </c>
      <c r="B18" s="105" t="s">
        <v>278</v>
      </c>
      <c r="C18" s="106">
        <v>14.5</v>
      </c>
      <c r="D18" s="106">
        <v>9.2</v>
      </c>
      <c r="E18" s="106">
        <v>17.63</v>
      </c>
      <c r="F18" s="106">
        <v>10.46</v>
      </c>
      <c r="G18" s="106">
        <v>44.33</v>
      </c>
      <c r="H18" s="106">
        <v>45.92</v>
      </c>
      <c r="I18" s="106">
        <v>43.82</v>
      </c>
      <c r="J18" s="106">
        <v>46.17</v>
      </c>
      <c r="K18" s="106">
        <v>53.74</v>
      </c>
      <c r="L18" s="106">
        <v>43.38</v>
      </c>
      <c r="M18" s="106">
        <v>41.29</v>
      </c>
      <c r="N18" s="106">
        <v>23.65</v>
      </c>
      <c r="O18" s="107">
        <f t="shared" si="0"/>
        <v>32.840833333333336</v>
      </c>
    </row>
    <row r="19" spans="1:15" ht="12.75">
      <c r="A19" s="108" t="s">
        <v>280</v>
      </c>
      <c r="B19" s="114" t="s">
        <v>271</v>
      </c>
      <c r="C19" s="109">
        <v>41.58</v>
      </c>
      <c r="D19" s="109">
        <v>40.62</v>
      </c>
      <c r="E19" s="109">
        <v>40.88</v>
      </c>
      <c r="F19" s="109">
        <v>34.17</v>
      </c>
      <c r="G19" s="109">
        <v>30.47</v>
      </c>
      <c r="H19" s="109">
        <v>33.53</v>
      </c>
      <c r="I19" s="109">
        <v>27.03</v>
      </c>
      <c r="J19" s="109">
        <v>42.23</v>
      </c>
      <c r="K19" s="109">
        <v>35.38</v>
      </c>
      <c r="L19" s="109">
        <v>29.74</v>
      </c>
      <c r="M19" s="109">
        <v>30.31</v>
      </c>
      <c r="N19" s="109">
        <v>37.77</v>
      </c>
      <c r="O19" s="110">
        <f t="shared" si="0"/>
        <v>35.30916666666666</v>
      </c>
    </row>
    <row r="20" spans="1:15" ht="12.75">
      <c r="A20" s="115" t="s">
        <v>280</v>
      </c>
      <c r="B20" s="99" t="s">
        <v>274</v>
      </c>
      <c r="C20" s="103">
        <v>20.54</v>
      </c>
      <c r="D20" s="103">
        <v>18.83</v>
      </c>
      <c r="E20" s="103">
        <v>14.51</v>
      </c>
      <c r="F20" s="103">
        <v>11.23</v>
      </c>
      <c r="G20" s="103">
        <v>14.3</v>
      </c>
      <c r="H20" s="103">
        <v>11.52</v>
      </c>
      <c r="I20" s="103">
        <v>15.23</v>
      </c>
      <c r="J20" s="103">
        <v>20.21</v>
      </c>
      <c r="K20" s="103">
        <v>16.55</v>
      </c>
      <c r="L20" s="103">
        <v>18</v>
      </c>
      <c r="M20" s="103">
        <v>16.21</v>
      </c>
      <c r="N20" s="103">
        <v>19.9</v>
      </c>
      <c r="O20" s="104">
        <f t="shared" si="0"/>
        <v>16.41916666666667</v>
      </c>
    </row>
    <row r="21" spans="1:15" ht="12.75">
      <c r="A21" s="111" t="s">
        <v>280</v>
      </c>
      <c r="B21" s="102" t="s">
        <v>276</v>
      </c>
      <c r="C21" s="103">
        <v>9.94</v>
      </c>
      <c r="D21" s="103">
        <v>12.46</v>
      </c>
      <c r="E21" s="103">
        <v>14.93</v>
      </c>
      <c r="F21" s="103">
        <v>18.25</v>
      </c>
      <c r="G21" s="103">
        <v>31.79</v>
      </c>
      <c r="H21" s="103">
        <v>31.11</v>
      </c>
      <c r="I21" s="103">
        <v>42.12</v>
      </c>
      <c r="J21" s="103">
        <v>49.09</v>
      </c>
      <c r="K21" s="103">
        <v>30.32</v>
      </c>
      <c r="L21" s="103">
        <v>23.58</v>
      </c>
      <c r="M21" s="103">
        <v>18.07</v>
      </c>
      <c r="N21" s="103">
        <v>19.04</v>
      </c>
      <c r="O21" s="104">
        <f t="shared" si="0"/>
        <v>25.058333333333334</v>
      </c>
    </row>
    <row r="22" spans="1:15" ht="12.75">
      <c r="A22" s="111" t="s">
        <v>280</v>
      </c>
      <c r="B22" s="102" t="s">
        <v>272</v>
      </c>
      <c r="C22" s="103">
        <v>23.92</v>
      </c>
      <c r="D22" s="103">
        <v>17.63</v>
      </c>
      <c r="E22" s="103">
        <v>16.54</v>
      </c>
      <c r="F22" s="103">
        <v>13.35</v>
      </c>
      <c r="G22" s="103">
        <v>13.32</v>
      </c>
      <c r="H22" s="103">
        <v>13.62</v>
      </c>
      <c r="I22" s="103">
        <v>12.64</v>
      </c>
      <c r="J22" s="103">
        <v>20.42</v>
      </c>
      <c r="K22" s="103">
        <v>11.55</v>
      </c>
      <c r="L22" s="103">
        <v>13.71</v>
      </c>
      <c r="M22" s="103">
        <v>11.43</v>
      </c>
      <c r="N22" s="103">
        <v>16.78</v>
      </c>
      <c r="O22" s="104">
        <f t="shared" si="0"/>
        <v>15.40916666666667</v>
      </c>
    </row>
    <row r="23" spans="1:15" ht="12.75">
      <c r="A23" s="111" t="s">
        <v>280</v>
      </c>
      <c r="B23" s="102" t="s">
        <v>278</v>
      </c>
      <c r="C23" s="103">
        <v>2.24</v>
      </c>
      <c r="D23" s="103">
        <v>2.08</v>
      </c>
      <c r="E23" s="103">
        <v>1.53</v>
      </c>
      <c r="F23" s="103">
        <v>3.61</v>
      </c>
      <c r="G23" s="103">
        <v>5.54</v>
      </c>
      <c r="H23" s="103">
        <v>2.11</v>
      </c>
      <c r="I23" s="103">
        <v>1.23</v>
      </c>
      <c r="J23" s="103">
        <v>1.62</v>
      </c>
      <c r="K23" s="103">
        <v>1.48</v>
      </c>
      <c r="L23" s="103">
        <v>1.88</v>
      </c>
      <c r="M23" s="103">
        <v>1.92</v>
      </c>
      <c r="N23" s="103">
        <v>1.71</v>
      </c>
      <c r="O23" s="104">
        <f t="shared" si="0"/>
        <v>2.2458333333333336</v>
      </c>
    </row>
    <row r="24" spans="1:15" ht="12.75">
      <c r="A24" s="111" t="s">
        <v>280</v>
      </c>
      <c r="B24" s="102" t="s">
        <v>277</v>
      </c>
      <c r="C24" s="103">
        <v>5.25</v>
      </c>
      <c r="D24" s="103">
        <v>4.01</v>
      </c>
      <c r="E24" s="103">
        <v>5.9</v>
      </c>
      <c r="F24" s="103">
        <v>8.69</v>
      </c>
      <c r="G24" s="103">
        <v>7.56</v>
      </c>
      <c r="H24" s="103">
        <v>7.86</v>
      </c>
      <c r="I24" s="103">
        <v>8.55</v>
      </c>
      <c r="J24" s="103">
        <v>12.36</v>
      </c>
      <c r="K24" s="103">
        <v>6.33</v>
      </c>
      <c r="L24" s="103">
        <v>4.96</v>
      </c>
      <c r="M24" s="103">
        <v>3.58</v>
      </c>
      <c r="N24" s="103">
        <v>7.86</v>
      </c>
      <c r="O24" s="104">
        <f t="shared" si="0"/>
        <v>6.909166666666667</v>
      </c>
    </row>
    <row r="25" spans="1:15" ht="12.75">
      <c r="A25" s="111" t="s">
        <v>281</v>
      </c>
      <c r="B25" s="102" t="s">
        <v>276</v>
      </c>
      <c r="C25" s="103">
        <v>19.11</v>
      </c>
      <c r="D25" s="103">
        <v>14</v>
      </c>
      <c r="E25" s="103">
        <v>12.71</v>
      </c>
      <c r="F25" s="103">
        <v>12.16</v>
      </c>
      <c r="G25" s="103">
        <v>15.78</v>
      </c>
      <c r="H25" s="103">
        <v>15.92</v>
      </c>
      <c r="I25" s="103">
        <v>15.62</v>
      </c>
      <c r="J25" s="103">
        <v>23.5</v>
      </c>
      <c r="K25" s="103">
        <v>9.84</v>
      </c>
      <c r="L25" s="103">
        <v>9.48</v>
      </c>
      <c r="M25" s="103">
        <v>9.57</v>
      </c>
      <c r="N25" s="103">
        <v>19.04</v>
      </c>
      <c r="O25" s="104">
        <f t="shared" si="0"/>
        <v>14.7275</v>
      </c>
    </row>
    <row r="26" spans="1:15" ht="12.75">
      <c r="A26" s="111" t="s">
        <v>281</v>
      </c>
      <c r="B26" s="102" t="s">
        <v>274</v>
      </c>
      <c r="C26" s="103">
        <v>9.44</v>
      </c>
      <c r="D26" s="103">
        <v>8.73</v>
      </c>
      <c r="E26" s="103">
        <v>13.96</v>
      </c>
      <c r="F26" s="103">
        <v>16.87</v>
      </c>
      <c r="G26" s="103">
        <v>17.19</v>
      </c>
      <c r="H26" s="103">
        <v>36.85</v>
      </c>
      <c r="I26" s="103">
        <v>37.08</v>
      </c>
      <c r="J26" s="103">
        <v>39.21</v>
      </c>
      <c r="K26" s="103">
        <v>20.48</v>
      </c>
      <c r="L26" s="103">
        <v>11.43</v>
      </c>
      <c r="M26" s="103">
        <v>8.21</v>
      </c>
      <c r="N26" s="103">
        <v>5.56</v>
      </c>
      <c r="O26" s="104">
        <f t="shared" si="0"/>
        <v>18.750833333333336</v>
      </c>
    </row>
    <row r="27" spans="1:15" ht="12.75">
      <c r="A27" s="111" t="s">
        <v>281</v>
      </c>
      <c r="B27" s="102" t="s">
        <v>271</v>
      </c>
      <c r="C27" s="103">
        <v>28.67</v>
      </c>
      <c r="D27" s="103">
        <v>26.3</v>
      </c>
      <c r="E27" s="103">
        <v>30.45</v>
      </c>
      <c r="F27" s="103">
        <v>39.27</v>
      </c>
      <c r="G27" s="103">
        <v>43.01</v>
      </c>
      <c r="H27" s="103">
        <v>40.22</v>
      </c>
      <c r="I27" s="103">
        <v>32.13</v>
      </c>
      <c r="J27" s="103">
        <v>46.41</v>
      </c>
      <c r="K27" s="103">
        <v>32.24</v>
      </c>
      <c r="L27" s="103">
        <v>28.11</v>
      </c>
      <c r="M27" s="103">
        <v>26.15</v>
      </c>
      <c r="N27" s="103">
        <v>78.3</v>
      </c>
      <c r="O27" s="104">
        <f t="shared" si="0"/>
        <v>37.605</v>
      </c>
    </row>
    <row r="28" spans="1:15" ht="13.5" thickBot="1">
      <c r="A28" s="111" t="s">
        <v>281</v>
      </c>
      <c r="B28" s="105" t="s">
        <v>273</v>
      </c>
      <c r="C28" s="106">
        <v>3.28</v>
      </c>
      <c r="D28" s="106">
        <v>4.63</v>
      </c>
      <c r="E28" s="106">
        <v>7.83</v>
      </c>
      <c r="F28" s="106">
        <v>6.6</v>
      </c>
      <c r="G28" s="106">
        <v>6.4</v>
      </c>
      <c r="H28" s="106">
        <v>6.58</v>
      </c>
      <c r="I28" s="106">
        <v>11.03</v>
      </c>
      <c r="J28" s="106">
        <v>9.49</v>
      </c>
      <c r="K28" s="106">
        <v>8.8</v>
      </c>
      <c r="L28" s="106">
        <v>9.15</v>
      </c>
      <c r="M28" s="106">
        <v>6.74</v>
      </c>
      <c r="N28" s="106">
        <v>7.52</v>
      </c>
      <c r="O28" s="107">
        <f t="shared" si="0"/>
        <v>7.3374999999999995</v>
      </c>
    </row>
    <row r="29" spans="1:15" ht="12.75">
      <c r="A29" s="116" t="s">
        <v>282</v>
      </c>
      <c r="B29" s="99" t="s">
        <v>274</v>
      </c>
      <c r="C29" s="100">
        <v>15.58</v>
      </c>
      <c r="D29" s="100">
        <v>16.6</v>
      </c>
      <c r="E29" s="100">
        <v>15.02</v>
      </c>
      <c r="F29" s="100">
        <v>19.96</v>
      </c>
      <c r="G29" s="100">
        <v>18.6</v>
      </c>
      <c r="H29" s="100">
        <v>21.34</v>
      </c>
      <c r="I29" s="100">
        <v>21.45</v>
      </c>
      <c r="J29" s="100">
        <v>27.02</v>
      </c>
      <c r="K29" s="100">
        <v>20.68</v>
      </c>
      <c r="L29" s="100">
        <v>24.52</v>
      </c>
      <c r="M29" s="100">
        <v>13.4</v>
      </c>
      <c r="N29" s="100">
        <v>15.04</v>
      </c>
      <c r="O29" s="101">
        <f t="shared" si="0"/>
        <v>19.100833333333334</v>
      </c>
    </row>
    <row r="30" spans="1:15" ht="12.75">
      <c r="A30" s="112" t="s">
        <v>282</v>
      </c>
      <c r="B30" s="102" t="s">
        <v>271</v>
      </c>
      <c r="C30" s="103">
        <v>23.54</v>
      </c>
      <c r="D30" s="103">
        <v>28.75</v>
      </c>
      <c r="E30" s="103">
        <v>35.48</v>
      </c>
      <c r="F30" s="103">
        <v>36.31</v>
      </c>
      <c r="G30" s="103">
        <v>34.32</v>
      </c>
      <c r="H30" s="103">
        <v>34.01</v>
      </c>
      <c r="I30" s="103">
        <v>23.69</v>
      </c>
      <c r="J30" s="103">
        <v>21.56</v>
      </c>
      <c r="K30" s="103">
        <v>23.11</v>
      </c>
      <c r="L30" s="103">
        <v>22.12</v>
      </c>
      <c r="M30" s="103">
        <v>15.61</v>
      </c>
      <c r="N30" s="103">
        <v>21.02</v>
      </c>
      <c r="O30" s="104">
        <f t="shared" si="0"/>
        <v>26.626666666666665</v>
      </c>
    </row>
    <row r="31" spans="1:15" ht="12.75">
      <c r="A31" s="112" t="s">
        <v>282</v>
      </c>
      <c r="B31" s="102" t="s">
        <v>277</v>
      </c>
      <c r="C31" s="117">
        <v>1.6</v>
      </c>
      <c r="D31" s="117">
        <v>2.16</v>
      </c>
      <c r="E31" s="117">
        <v>8.55</v>
      </c>
      <c r="F31" s="117">
        <v>7.33</v>
      </c>
      <c r="G31" s="117">
        <v>6.32</v>
      </c>
      <c r="H31" s="117">
        <v>9.91</v>
      </c>
      <c r="I31" s="117">
        <v>15.02</v>
      </c>
      <c r="J31" s="117">
        <v>21.58</v>
      </c>
      <c r="K31" s="117">
        <v>19.65</v>
      </c>
      <c r="L31" s="117">
        <v>10.69</v>
      </c>
      <c r="M31" s="117">
        <v>12.74</v>
      </c>
      <c r="N31" s="117">
        <v>11.45</v>
      </c>
      <c r="O31" s="118">
        <f t="shared" si="0"/>
        <v>10.583333333333334</v>
      </c>
    </row>
    <row r="32" spans="1:15" ht="12.75">
      <c r="A32" s="112" t="s">
        <v>282</v>
      </c>
      <c r="B32" s="102" t="s">
        <v>278</v>
      </c>
      <c r="C32" s="117">
        <v>3.78</v>
      </c>
      <c r="D32" s="117">
        <v>2.95</v>
      </c>
      <c r="E32" s="117">
        <v>6.04</v>
      </c>
      <c r="F32" s="117">
        <v>3.48</v>
      </c>
      <c r="G32" s="117">
        <v>2.34</v>
      </c>
      <c r="H32" s="117">
        <v>3.78</v>
      </c>
      <c r="I32" s="117">
        <v>4.95</v>
      </c>
      <c r="J32" s="117">
        <v>4.05</v>
      </c>
      <c r="K32" s="117">
        <v>5.14</v>
      </c>
      <c r="L32" s="117">
        <v>5.05</v>
      </c>
      <c r="M32" s="117">
        <v>6.09</v>
      </c>
      <c r="N32" s="117">
        <v>7.03</v>
      </c>
      <c r="O32" s="118">
        <f t="shared" si="0"/>
        <v>4.556666666666666</v>
      </c>
    </row>
    <row r="33" spans="1:15" ht="13.5" thickBot="1">
      <c r="A33" s="113" t="s">
        <v>283</v>
      </c>
      <c r="B33" s="105" t="s">
        <v>274</v>
      </c>
      <c r="C33" s="106">
        <v>9.63</v>
      </c>
      <c r="D33" s="106">
        <v>8.01</v>
      </c>
      <c r="E33" s="106">
        <v>3.15</v>
      </c>
      <c r="F33" s="106">
        <v>5.74</v>
      </c>
      <c r="G33" s="106">
        <v>6.3</v>
      </c>
      <c r="H33" s="106">
        <v>8.15</v>
      </c>
      <c r="I33" s="106">
        <v>6.3</v>
      </c>
      <c r="J33" s="106">
        <v>7.04</v>
      </c>
      <c r="K33" s="106">
        <v>5.93</v>
      </c>
      <c r="L33" s="106">
        <v>6.48</v>
      </c>
      <c r="M33" s="106">
        <v>6.3</v>
      </c>
      <c r="N33" s="106">
        <v>6.85</v>
      </c>
      <c r="O33" s="107">
        <f t="shared" si="0"/>
        <v>6.656666666666665</v>
      </c>
    </row>
    <row r="34" spans="1:14" s="68" customFormat="1" ht="12.75">
      <c r="A34" s="1" t="s">
        <v>284</v>
      </c>
      <c r="D34" s="10"/>
      <c r="N34" s="69"/>
    </row>
    <row r="35" spans="4:15" ht="12.75"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20"/>
    </row>
    <row r="36" spans="4:15" ht="12.75"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20"/>
    </row>
    <row r="37" spans="4:15" ht="12.75"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20"/>
    </row>
    <row r="38" spans="4:15" ht="12.75"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20"/>
    </row>
    <row r="39" spans="4:15" ht="12.75"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20"/>
    </row>
    <row r="40" spans="4:15" ht="12.75"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20"/>
    </row>
    <row r="41" spans="4:15" ht="12.75"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20"/>
    </row>
    <row r="42" spans="4:15" ht="12.75"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20"/>
    </row>
    <row r="43" spans="4:15" ht="12.75"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20"/>
    </row>
    <row r="44" spans="4:15" ht="12.75"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20"/>
    </row>
    <row r="45" spans="4:15" ht="12.75"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20"/>
    </row>
    <row r="46" spans="4:15" ht="12.75"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20"/>
    </row>
    <row r="47" spans="4:15" ht="12.75"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20"/>
    </row>
    <row r="48" spans="4:15" ht="12.75"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20"/>
    </row>
    <row r="49" spans="4:15" ht="12.75"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20"/>
    </row>
    <row r="50" spans="4:15" ht="12.75"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20"/>
    </row>
    <row r="51" spans="4:15" ht="12.75"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20"/>
    </row>
    <row r="52" spans="4:15" ht="12.75"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20"/>
    </row>
    <row r="53" spans="4:15" ht="12.75"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20"/>
    </row>
    <row r="54" spans="4:15" ht="12.75"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20"/>
    </row>
    <row r="55" spans="4:15" ht="12.75"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20"/>
    </row>
    <row r="56" spans="4:15" ht="12.75"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20"/>
    </row>
    <row r="57" spans="4:15" ht="12.75"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20"/>
    </row>
    <row r="58" spans="4:15" ht="12.75"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20"/>
    </row>
    <row r="59" spans="4:15" ht="12.75"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20"/>
    </row>
    <row r="60" spans="4:15" ht="12.75"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20"/>
    </row>
    <row r="61" spans="4:15" ht="12.75"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20"/>
    </row>
    <row r="62" spans="4:15" ht="12.75"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20"/>
    </row>
    <row r="63" spans="4:15" ht="12.75"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20"/>
    </row>
    <row r="64" spans="4:15" ht="12.75"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20"/>
    </row>
    <row r="65" spans="4:15" ht="12.75"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20"/>
    </row>
    <row r="66" spans="4:15" ht="12.75"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20"/>
    </row>
    <row r="67" spans="4:15" ht="12.75"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20"/>
    </row>
    <row r="68" spans="4:15" ht="12.75"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20"/>
    </row>
    <row r="69" spans="4:15" ht="12.75"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20"/>
    </row>
    <row r="70" spans="4:15" ht="12.75"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20"/>
    </row>
    <row r="71" spans="4:15" ht="12.75"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20"/>
    </row>
    <row r="72" spans="4:15" ht="12.75"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20"/>
    </row>
    <row r="73" spans="4:15" ht="12.75"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20"/>
    </row>
    <row r="74" spans="4:15" ht="12.75"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20"/>
    </row>
    <row r="75" spans="4:15" ht="12.75"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20"/>
    </row>
    <row r="76" spans="4:15" ht="12.75"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20"/>
    </row>
    <row r="77" spans="4:15" ht="12.75"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20"/>
    </row>
    <row r="78" spans="4:15" ht="12.75"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20"/>
    </row>
    <row r="79" spans="4:15" ht="12.75"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20"/>
    </row>
    <row r="80" spans="4:15" ht="12.75"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20"/>
    </row>
    <row r="81" spans="4:15" ht="12.75"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20"/>
    </row>
    <row r="82" spans="4:15" ht="12.75"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20"/>
    </row>
    <row r="83" spans="4:15" ht="12.75"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20"/>
    </row>
    <row r="84" spans="4:15" ht="12.75"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20"/>
    </row>
    <row r="85" spans="4:15" ht="12.75"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20"/>
    </row>
    <row r="86" spans="4:15" ht="12.75"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20"/>
    </row>
    <row r="87" spans="4:15" ht="12.75"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20"/>
    </row>
    <row r="88" spans="4:15" ht="12.75"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20"/>
    </row>
    <row r="89" spans="4:15" ht="12.75"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20"/>
    </row>
    <row r="90" spans="4:15" ht="12.75"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20"/>
    </row>
    <row r="91" spans="4:15" ht="12.75"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20"/>
    </row>
    <row r="92" spans="4:15" ht="12.75"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20"/>
    </row>
    <row r="93" spans="4:15" ht="12.75"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20"/>
    </row>
    <row r="94" spans="4:15" ht="12.75"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20"/>
    </row>
    <row r="95" spans="4:15" ht="12.75"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20"/>
    </row>
    <row r="96" spans="4:15" ht="12.75"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20"/>
    </row>
    <row r="97" spans="4:15" ht="12.75"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20"/>
    </row>
    <row r="98" spans="4:15" ht="12.75"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20"/>
    </row>
    <row r="99" spans="4:15" ht="12.75"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20"/>
    </row>
    <row r="100" spans="4:15" ht="12.75"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20"/>
    </row>
    <row r="101" spans="4:15" ht="12.75"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20"/>
    </row>
    <row r="102" spans="4:15" ht="12.75"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20"/>
    </row>
    <row r="103" spans="4:15" ht="12.75"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20"/>
    </row>
    <row r="104" spans="4:15" ht="12.75"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20"/>
    </row>
    <row r="105" spans="4:15" ht="12.75"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20"/>
    </row>
    <row r="106" spans="4:15" ht="12.75"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20"/>
    </row>
    <row r="107" spans="4:15" ht="12.75"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20"/>
    </row>
    <row r="108" spans="4:15" ht="12.75"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20"/>
    </row>
    <row r="109" spans="4:15" ht="12.75"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20"/>
    </row>
    <row r="110" spans="4:15" ht="12.75"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20"/>
    </row>
    <row r="111" spans="4:15" ht="12.75"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20"/>
    </row>
    <row r="112" spans="4:15" ht="12.75"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20"/>
    </row>
    <row r="113" spans="4:15" ht="12.75"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20"/>
    </row>
    <row r="114" spans="4:15" ht="12.75"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20"/>
    </row>
    <row r="115" spans="4:15" ht="12.75"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20"/>
    </row>
    <row r="116" spans="4:15" ht="12.75"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20"/>
    </row>
    <row r="117" spans="4:15" ht="12.75"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20"/>
    </row>
    <row r="118" spans="4:15" ht="12.75"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20"/>
    </row>
    <row r="119" spans="4:15" ht="12.75"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20"/>
    </row>
    <row r="120" spans="4:15" ht="12.75"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20"/>
    </row>
    <row r="121" spans="4:15" ht="12.75"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20"/>
    </row>
    <row r="122" spans="4:15" ht="12.75"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20"/>
    </row>
    <row r="123" spans="4:15" ht="12.75"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20"/>
    </row>
    <row r="124" spans="4:15" ht="12.75"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20"/>
    </row>
    <row r="125" spans="4:15" ht="12.75"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20"/>
    </row>
    <row r="126" spans="4:15" ht="12.75"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20"/>
    </row>
    <row r="127" spans="4:15" ht="12.75"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20"/>
    </row>
    <row r="128" spans="4:15" ht="12.75"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20"/>
    </row>
    <row r="129" spans="4:15" ht="12.75"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20"/>
    </row>
    <row r="130" spans="4:15" ht="12.75"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20"/>
    </row>
    <row r="131" spans="4:15" ht="12.75"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20"/>
    </row>
    <row r="132" spans="4:15" ht="12.75"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20"/>
    </row>
    <row r="133" spans="4:15" ht="12.75"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20"/>
    </row>
    <row r="134" spans="4:15" ht="12.75"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20"/>
    </row>
    <row r="135" spans="4:15" ht="12.75"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20"/>
    </row>
    <row r="136" spans="4:15" ht="12.75"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20"/>
    </row>
    <row r="137" spans="4:15" ht="12.75"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20"/>
    </row>
    <row r="138" spans="4:15" ht="12.75"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20"/>
    </row>
    <row r="139" spans="4:15" ht="12.75"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20"/>
    </row>
    <row r="140" spans="4:15" ht="12.75"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20"/>
    </row>
    <row r="141" spans="4:15" ht="12.75"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20"/>
    </row>
    <row r="142" spans="4:15" ht="12.75"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20"/>
    </row>
    <row r="143" spans="4:15" ht="12.75"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20"/>
    </row>
    <row r="144" spans="4:15" ht="12.75"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20"/>
    </row>
    <row r="145" spans="4:15" ht="12.75"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20"/>
    </row>
    <row r="146" spans="4:15" ht="12.75"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20"/>
    </row>
    <row r="147" spans="4:15" ht="12.75"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20"/>
    </row>
    <row r="148" spans="4:15" ht="12.75"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20"/>
    </row>
    <row r="149" spans="4:15" ht="12.75"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20"/>
    </row>
    <row r="150" spans="4:15" ht="12.75"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20"/>
    </row>
    <row r="151" spans="4:15" ht="12.75"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20"/>
    </row>
    <row r="152" spans="4:15" ht="12.75"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20"/>
    </row>
    <row r="153" spans="4:15" ht="12.75"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20"/>
    </row>
    <row r="154" spans="4:15" ht="12.75"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20"/>
    </row>
    <row r="155" spans="4:15" ht="12.75"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20"/>
    </row>
    <row r="156" spans="4:15" ht="12.75"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20"/>
    </row>
    <row r="157" spans="4:15" ht="12.75"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20"/>
    </row>
    <row r="158" spans="4:15" ht="12.75"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20"/>
    </row>
    <row r="159" spans="4:15" ht="12.75"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20"/>
    </row>
    <row r="160" spans="4:15" ht="12.75"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20"/>
    </row>
    <row r="161" spans="4:15" ht="12.75"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20"/>
    </row>
    <row r="162" spans="4:15" ht="12.75"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20"/>
    </row>
    <row r="163" spans="4:15" ht="12.75"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20"/>
    </row>
    <row r="164" spans="4:15" ht="12.75"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20"/>
    </row>
    <row r="165" spans="4:15" ht="12.75"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20"/>
    </row>
    <row r="166" spans="4:15" ht="12.75"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20"/>
    </row>
    <row r="167" spans="4:15" ht="12.75"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20"/>
    </row>
    <row r="168" spans="4:15" ht="12.75"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20"/>
    </row>
    <row r="169" spans="4:15" ht="12.75"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20"/>
    </row>
    <row r="170" spans="4:15" ht="12.75"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20"/>
    </row>
    <row r="171" spans="4:15" ht="12.75"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20"/>
    </row>
    <row r="172" spans="4:15" ht="12.75"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20"/>
    </row>
    <row r="173" spans="4:15" ht="12.75"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20"/>
    </row>
    <row r="174" spans="4:15" ht="12.75"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20"/>
    </row>
    <row r="175" spans="4:15" ht="12.75"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20"/>
    </row>
    <row r="176" spans="4:15" ht="12.75"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20"/>
    </row>
    <row r="177" spans="4:15" ht="12.75"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20"/>
    </row>
    <row r="178" spans="4:15" ht="12.75"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20"/>
    </row>
    <row r="179" spans="4:15" ht="12.75"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20"/>
    </row>
    <row r="180" spans="4:15" ht="12.75"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20"/>
    </row>
    <row r="181" spans="4:15" ht="12.75"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20"/>
    </row>
    <row r="182" spans="4:15" ht="12.75"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20"/>
    </row>
    <row r="183" spans="4:15" ht="12.75"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20"/>
    </row>
    <row r="184" spans="4:15" ht="12.75"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20"/>
    </row>
    <row r="185" spans="4:15" ht="12.75"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20"/>
    </row>
    <row r="186" spans="4:15" ht="12.75"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20"/>
    </row>
    <row r="187" spans="4:15" ht="12.75"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20"/>
    </row>
    <row r="188" spans="4:15" ht="12.75"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20"/>
    </row>
    <row r="189" spans="4:15" ht="12.75"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20"/>
    </row>
    <row r="190" spans="4:15" ht="12.75"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20"/>
    </row>
    <row r="191" spans="4:15" ht="12.75"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20"/>
    </row>
    <row r="192" spans="4:15" ht="12.75"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20"/>
    </row>
    <row r="193" spans="4:15" ht="12.75"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20"/>
    </row>
    <row r="194" spans="4:15" ht="12.75"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20"/>
    </row>
    <row r="195" spans="4:15" ht="12.75"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20"/>
    </row>
    <row r="196" spans="4:15" ht="12.75"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20"/>
    </row>
    <row r="197" spans="4:15" ht="12.75"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20"/>
    </row>
    <row r="198" spans="4:15" ht="12.75"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20"/>
    </row>
    <row r="199" spans="4:15" ht="12.75"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20"/>
    </row>
    <row r="200" spans="4:15" ht="12.75"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20"/>
    </row>
    <row r="201" spans="4:15" ht="12.75"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20"/>
    </row>
    <row r="202" spans="4:15" ht="12.75"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20"/>
    </row>
    <row r="203" spans="4:15" ht="12.75"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20"/>
    </row>
    <row r="204" spans="4:15" ht="12.75"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20"/>
    </row>
    <row r="205" spans="4:15" ht="12.75"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20"/>
    </row>
    <row r="206" spans="4:15" ht="12.75"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20"/>
    </row>
    <row r="207" spans="4:15" ht="12.75"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20"/>
    </row>
    <row r="208" spans="4:15" ht="12.75"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20"/>
    </row>
    <row r="209" spans="4:15" ht="12.75"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20"/>
    </row>
    <row r="210" spans="4:15" ht="12.75"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20"/>
    </row>
    <row r="211" spans="4:15" ht="12.75"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20"/>
    </row>
    <row r="212" spans="4:15" ht="12.75"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20"/>
    </row>
    <row r="213" spans="4:15" ht="12.75"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20"/>
    </row>
    <row r="214" spans="4:15" ht="12.75"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20"/>
    </row>
    <row r="215" spans="4:15" ht="12.75"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20"/>
    </row>
    <row r="216" spans="4:15" ht="12.75"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20"/>
    </row>
    <row r="217" spans="4:15" ht="12.75"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20"/>
    </row>
    <row r="218" spans="4:15" ht="12.75"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20"/>
    </row>
    <row r="219" spans="4:15" ht="12.75"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20"/>
    </row>
    <row r="220" spans="4:15" ht="12.75"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20"/>
    </row>
    <row r="221" spans="4:15" ht="12.75"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20"/>
    </row>
    <row r="222" spans="4:15" ht="12.75"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20"/>
    </row>
    <row r="223" spans="4:15" ht="12.75"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20"/>
    </row>
    <row r="224" spans="4:15" ht="12.75"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20"/>
    </row>
    <row r="225" spans="4:15" ht="12.75"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20"/>
    </row>
    <row r="226" spans="4:15" ht="12.75"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20"/>
    </row>
    <row r="227" spans="4:15" ht="12.75"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20"/>
    </row>
    <row r="228" spans="4:15" ht="12.75"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20"/>
    </row>
    <row r="229" spans="4:15" ht="12.75"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20"/>
    </row>
    <row r="230" spans="4:15" ht="12.75"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20"/>
    </row>
    <row r="231" spans="4:15" ht="12.75"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20"/>
    </row>
    <row r="232" spans="4:15" ht="12.75"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20"/>
    </row>
    <row r="233" spans="4:15" ht="12.75"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20"/>
    </row>
    <row r="234" spans="4:15" ht="12.75"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20"/>
    </row>
    <row r="235" spans="4:15" ht="12.75"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20"/>
    </row>
    <row r="236" spans="4:15" ht="12.75"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20"/>
    </row>
    <row r="237" spans="4:15" ht="12.75"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20"/>
    </row>
    <row r="238" spans="4:15" ht="12.75"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20"/>
    </row>
    <row r="239" spans="4:15" ht="12.75"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20"/>
    </row>
    <row r="240" spans="4:15" ht="12.75"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20"/>
    </row>
    <row r="241" spans="4:15" ht="12.75"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20"/>
    </row>
    <row r="242" spans="4:15" ht="12.75"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20"/>
    </row>
    <row r="243" spans="4:15" ht="12.75"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20"/>
    </row>
    <row r="244" spans="4:15" ht="12.75"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20"/>
    </row>
    <row r="245" spans="4:15" ht="12.75"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20"/>
    </row>
    <row r="246" spans="4:15" ht="12.75"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20"/>
    </row>
  </sheetData>
  <sheetProtection/>
  <mergeCells count="1">
    <mergeCell ref="B3:O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R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0" customWidth="1"/>
    <col min="2" max="2" width="13.7109375" style="10" customWidth="1"/>
    <col min="3" max="3" width="11.140625" style="10" customWidth="1"/>
    <col min="4" max="5" width="9.28125" style="10" bestFit="1" customWidth="1"/>
    <col min="6" max="14" width="9.140625" style="10" customWidth="1"/>
    <col min="15" max="15" width="9.140625" style="46" customWidth="1"/>
    <col min="16" max="16384" width="9.140625" style="10" customWidth="1"/>
  </cols>
  <sheetData>
    <row r="1" spans="1:18" ht="18.75">
      <c r="A1" s="2" t="s">
        <v>312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21"/>
      <c r="Q1" s="121"/>
      <c r="R1" s="121"/>
    </row>
    <row r="2" ht="13.5" thickBot="1"/>
    <row r="3" spans="2:15" ht="13.5" thickBot="1">
      <c r="B3" s="183">
        <v>2013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</row>
    <row r="4" spans="1:15" ht="21.75" thickBot="1">
      <c r="A4" s="96" t="s">
        <v>268</v>
      </c>
      <c r="B4" s="97" t="s">
        <v>269</v>
      </c>
      <c r="C4" s="63" t="s">
        <v>224</v>
      </c>
      <c r="D4" s="63" t="s">
        <v>225</v>
      </c>
      <c r="E4" s="63" t="s">
        <v>226</v>
      </c>
      <c r="F4" s="63" t="s">
        <v>227</v>
      </c>
      <c r="G4" s="63" t="s">
        <v>228</v>
      </c>
      <c r="H4" s="63" t="s">
        <v>229</v>
      </c>
      <c r="I4" s="63" t="s">
        <v>230</v>
      </c>
      <c r="J4" s="63" t="s">
        <v>231</v>
      </c>
      <c r="K4" s="63" t="s">
        <v>232</v>
      </c>
      <c r="L4" s="63" t="s">
        <v>233</v>
      </c>
      <c r="M4" s="63" t="s">
        <v>234</v>
      </c>
      <c r="N4" s="63" t="s">
        <v>235</v>
      </c>
      <c r="O4" s="63" t="s">
        <v>285</v>
      </c>
    </row>
    <row r="5" spans="1:15" ht="12.75">
      <c r="A5" s="122" t="s">
        <v>286</v>
      </c>
      <c r="B5" s="123" t="s">
        <v>287</v>
      </c>
      <c r="C5" s="129">
        <v>24.98</v>
      </c>
      <c r="D5" s="129">
        <v>25.08</v>
      </c>
      <c r="E5" s="129">
        <v>39.55</v>
      </c>
      <c r="F5" s="129">
        <v>38.34</v>
      </c>
      <c r="G5" s="129">
        <v>36.29</v>
      </c>
      <c r="H5" s="129">
        <v>37.18</v>
      </c>
      <c r="I5" s="129">
        <v>35.85</v>
      </c>
      <c r="J5" s="129">
        <v>33.39</v>
      </c>
      <c r="K5" s="129">
        <v>35.35</v>
      </c>
      <c r="L5" s="129">
        <v>40.81</v>
      </c>
      <c r="M5" s="129">
        <v>41.37</v>
      </c>
      <c r="N5" s="129">
        <v>35.85</v>
      </c>
      <c r="O5" s="129">
        <f>(C5+D5+E5+F5+G5+H5+I5+J5+K5+L5+M5+N5)/12</f>
        <v>35.33666666666667</v>
      </c>
    </row>
    <row r="6" spans="1:15" ht="12.75">
      <c r="A6" s="126" t="s">
        <v>286</v>
      </c>
      <c r="B6" s="127" t="s">
        <v>271</v>
      </c>
      <c r="C6" s="130">
        <v>36.63</v>
      </c>
      <c r="D6" s="130">
        <v>36.3</v>
      </c>
      <c r="E6" s="130">
        <v>40.07</v>
      </c>
      <c r="F6" s="130">
        <v>37.1</v>
      </c>
      <c r="G6" s="130">
        <v>37.52</v>
      </c>
      <c r="H6" s="130">
        <v>34.71</v>
      </c>
      <c r="I6" s="130">
        <v>30.99</v>
      </c>
      <c r="J6" s="130">
        <v>37.31</v>
      </c>
      <c r="K6" s="130">
        <v>31.73</v>
      </c>
      <c r="L6" s="130">
        <v>34.51</v>
      </c>
      <c r="M6" s="130">
        <v>32.82</v>
      </c>
      <c r="N6" s="130">
        <v>33.58</v>
      </c>
      <c r="O6" s="130">
        <f>(C6+D6+E6+F6+G6+H6+I6+J6+K6+L6+M6+N6)/12</f>
        <v>35.2725</v>
      </c>
    </row>
    <row r="7" spans="1:15" ht="12.75">
      <c r="A7" s="126" t="s">
        <v>288</v>
      </c>
      <c r="B7" s="127" t="s">
        <v>287</v>
      </c>
      <c r="C7" s="130">
        <v>47.6</v>
      </c>
      <c r="D7" s="130">
        <v>34.5</v>
      </c>
      <c r="E7" s="130">
        <v>28.27</v>
      </c>
      <c r="F7" s="130">
        <v>30.15</v>
      </c>
      <c r="G7" s="130">
        <v>32.08</v>
      </c>
      <c r="H7" s="130">
        <v>32.09</v>
      </c>
      <c r="I7" s="130">
        <v>32.83</v>
      </c>
      <c r="J7" s="130">
        <v>37.97</v>
      </c>
      <c r="K7" s="130">
        <v>32.93</v>
      </c>
      <c r="L7" s="130">
        <v>31.45</v>
      </c>
      <c r="M7" s="130">
        <v>32.53</v>
      </c>
      <c r="N7" s="130">
        <v>35.35</v>
      </c>
      <c r="O7" s="130">
        <f>(C7+D7+E7+F7+G7+H7+I7+J7+K7+L7+M7+N7)/12</f>
        <v>33.979166666666664</v>
      </c>
    </row>
    <row r="8" spans="1:15" ht="13.5" thickBot="1">
      <c r="A8" s="124" t="s">
        <v>288</v>
      </c>
      <c r="B8" s="125" t="s">
        <v>271</v>
      </c>
      <c r="C8" s="131">
        <v>77.62</v>
      </c>
      <c r="D8" s="131">
        <v>57.02</v>
      </c>
      <c r="E8" s="131">
        <v>63.12</v>
      </c>
      <c r="F8" s="131">
        <v>53.53</v>
      </c>
      <c r="G8" s="131">
        <v>50.7</v>
      </c>
      <c r="H8" s="131">
        <v>47.04</v>
      </c>
      <c r="I8" s="131">
        <v>46.88</v>
      </c>
      <c r="J8" s="131">
        <v>50.82</v>
      </c>
      <c r="K8" s="131">
        <v>51.11</v>
      </c>
      <c r="L8" s="131">
        <v>50.97</v>
      </c>
      <c r="M8" s="131">
        <v>49.29</v>
      </c>
      <c r="N8" s="131">
        <v>47.21</v>
      </c>
      <c r="O8" s="131">
        <f>(C8+D8+E8+F8+G8+H8+I8+J8+K8+L8+M8+N8)/12</f>
        <v>53.77583333333334</v>
      </c>
    </row>
    <row r="9" ht="12.75">
      <c r="A9" s="128" t="s">
        <v>267</v>
      </c>
    </row>
    <row r="11" spans="1:16" ht="18.75">
      <c r="A11" s="2" t="s">
        <v>313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121"/>
    </row>
    <row r="12" ht="13.5" thickBot="1"/>
    <row r="13" spans="2:15" ht="13.5" thickBot="1">
      <c r="B13" s="183">
        <v>2013</v>
      </c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</row>
    <row r="14" spans="1:15" ht="21.75" thickBot="1">
      <c r="A14" s="97" t="s">
        <v>268</v>
      </c>
      <c r="B14" s="97" t="s">
        <v>269</v>
      </c>
      <c r="C14" s="63" t="s">
        <v>224</v>
      </c>
      <c r="D14" s="63" t="s">
        <v>225</v>
      </c>
      <c r="E14" s="63" t="s">
        <v>226</v>
      </c>
      <c r="F14" s="63" t="s">
        <v>227</v>
      </c>
      <c r="G14" s="63" t="s">
        <v>228</v>
      </c>
      <c r="H14" s="63" t="s">
        <v>229</v>
      </c>
      <c r="I14" s="63" t="s">
        <v>230</v>
      </c>
      <c r="J14" s="63" t="s">
        <v>231</v>
      </c>
      <c r="K14" s="63" t="s">
        <v>232</v>
      </c>
      <c r="L14" s="63" t="s">
        <v>233</v>
      </c>
      <c r="M14" s="63" t="s">
        <v>234</v>
      </c>
      <c r="N14" s="63" t="s">
        <v>235</v>
      </c>
      <c r="O14" s="63" t="s">
        <v>285</v>
      </c>
    </row>
    <row r="15" spans="1:15" ht="12.75">
      <c r="A15" s="122" t="s">
        <v>286</v>
      </c>
      <c r="B15" s="123" t="s">
        <v>287</v>
      </c>
      <c r="C15" s="129">
        <v>31.85</v>
      </c>
      <c r="D15" s="129">
        <v>31.33</v>
      </c>
      <c r="E15" s="129">
        <v>35.71</v>
      </c>
      <c r="F15" s="129">
        <v>34.22</v>
      </c>
      <c r="G15" s="129">
        <v>33.41</v>
      </c>
      <c r="H15" s="129">
        <v>35.28</v>
      </c>
      <c r="I15" s="129">
        <v>39.82</v>
      </c>
      <c r="J15" s="129">
        <v>34.58</v>
      </c>
      <c r="K15" s="129">
        <v>45.09</v>
      </c>
      <c r="L15" s="129">
        <v>50.2</v>
      </c>
      <c r="M15" s="129">
        <v>51.28</v>
      </c>
      <c r="N15" s="129">
        <v>35.86</v>
      </c>
      <c r="O15" s="129">
        <f>(C15+D15+E15+F15+G15+H15+I15+J15+K15+L15+M15+N15)/12</f>
        <v>38.219166666666666</v>
      </c>
    </row>
    <row r="16" spans="1:15" ht="12.75">
      <c r="A16" s="126" t="s">
        <v>286</v>
      </c>
      <c r="B16" s="127" t="s">
        <v>271</v>
      </c>
      <c r="C16" s="130">
        <v>38.85</v>
      </c>
      <c r="D16" s="130">
        <v>35.06</v>
      </c>
      <c r="E16" s="130">
        <v>4.96</v>
      </c>
      <c r="F16" s="130">
        <v>37.23</v>
      </c>
      <c r="G16" s="130">
        <v>35.76</v>
      </c>
      <c r="H16" s="130">
        <v>35.64</v>
      </c>
      <c r="I16" s="130">
        <v>33.06</v>
      </c>
      <c r="J16" s="130">
        <v>45.99</v>
      </c>
      <c r="K16" s="130">
        <v>34.29</v>
      </c>
      <c r="L16" s="130">
        <v>34.73</v>
      </c>
      <c r="M16" s="130">
        <v>33.62</v>
      </c>
      <c r="N16" s="130">
        <v>35.77</v>
      </c>
      <c r="O16" s="130">
        <f>(C16+D16+E16+F16+G16+H16+I16+J16+K16+L16+M16+N16)/12</f>
        <v>33.74666666666667</v>
      </c>
    </row>
    <row r="17" spans="1:15" ht="12.75">
      <c r="A17" s="126" t="s">
        <v>288</v>
      </c>
      <c r="B17" s="127" t="s">
        <v>287</v>
      </c>
      <c r="C17" s="130">
        <v>39.65</v>
      </c>
      <c r="D17" s="130">
        <v>29.4</v>
      </c>
      <c r="E17" s="130">
        <v>34.64</v>
      </c>
      <c r="F17" s="130">
        <v>35.05</v>
      </c>
      <c r="G17" s="130">
        <v>39.63</v>
      </c>
      <c r="H17" s="130">
        <v>38.67</v>
      </c>
      <c r="I17" s="130">
        <v>37.55</v>
      </c>
      <c r="J17" s="130">
        <v>43.7</v>
      </c>
      <c r="K17" s="130">
        <v>39.71</v>
      </c>
      <c r="L17" s="130">
        <v>35.93</v>
      </c>
      <c r="M17" s="130">
        <v>35.03</v>
      </c>
      <c r="N17" s="130">
        <v>37.93</v>
      </c>
      <c r="O17" s="130">
        <f>(C17+D17+E17+F17+G17+H17+I17+J17+K17+L17+M17+N17)/12</f>
        <v>37.240833333333335</v>
      </c>
    </row>
    <row r="18" spans="1:15" ht="13.5" thickBot="1">
      <c r="A18" s="124" t="s">
        <v>288</v>
      </c>
      <c r="B18" s="125" t="s">
        <v>271</v>
      </c>
      <c r="C18" s="131">
        <v>69.41</v>
      </c>
      <c r="D18" s="131">
        <v>49.82</v>
      </c>
      <c r="E18" s="131">
        <v>54.81</v>
      </c>
      <c r="F18" s="131">
        <v>51.45</v>
      </c>
      <c r="G18" s="131">
        <v>50.61</v>
      </c>
      <c r="H18" s="131">
        <v>45.6</v>
      </c>
      <c r="I18" s="131">
        <v>48.24</v>
      </c>
      <c r="J18" s="131">
        <v>50.01</v>
      </c>
      <c r="K18" s="131">
        <v>49.73</v>
      </c>
      <c r="L18" s="131">
        <v>50.65</v>
      </c>
      <c r="M18" s="131">
        <v>47.16</v>
      </c>
      <c r="N18" s="131">
        <v>48.97</v>
      </c>
      <c r="O18" s="131">
        <f>(C18+D18+E18+F18+G18+H18+I18+J18+K18+L18+M18+N18)/12</f>
        <v>51.37166666666667</v>
      </c>
    </row>
    <row r="19" ht="12.75">
      <c r="A19" s="128" t="s">
        <v>267</v>
      </c>
    </row>
  </sheetData>
  <sheetProtection/>
  <mergeCells count="2">
    <mergeCell ref="B3:O3"/>
    <mergeCell ref="B13:O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hamamy1</cp:lastModifiedBy>
  <cp:lastPrinted>2009-02-28T10:10:49Z</cp:lastPrinted>
  <dcterms:created xsi:type="dcterms:W3CDTF">2006-02-24T09:38:25Z</dcterms:created>
  <dcterms:modified xsi:type="dcterms:W3CDTF">2014-11-24T13:54:26Z</dcterms:modified>
  <cp:category/>
  <cp:version/>
  <cp:contentType/>
  <cp:contentStatus/>
</cp:coreProperties>
</file>