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4"/>
  </bookViews>
  <sheets>
    <sheet name="5." sheetId="1" r:id="rId1"/>
    <sheet name="5.1" sheetId="2" r:id="rId2"/>
    <sheet name="5.2-3" sheetId="3" r:id="rId3"/>
    <sheet name="5.4" sheetId="4" r:id="rId4"/>
    <sheet name="5.5" sheetId="5" r:id="rId5"/>
  </sheets>
  <definedNames/>
  <calcPr fullCalcOnLoad="1"/>
</workbook>
</file>

<file path=xl/sharedStrings.xml><?xml version="1.0" encoding="utf-8"?>
<sst xmlns="http://schemas.openxmlformats.org/spreadsheetml/2006/main" count="605" uniqueCount="369">
  <si>
    <t>Date / Date / تاريخ</t>
  </si>
  <si>
    <t>Décision numéro / Decision Number / قرار رقم</t>
  </si>
  <si>
    <t>Diezel / Diezel oil / ديزل أويل</t>
  </si>
  <si>
    <t>Fioul / Fioul Oil / فيول</t>
  </si>
  <si>
    <t>Gaz liquide / Liquid gas /غاز سائل</t>
  </si>
  <si>
    <t>Propane / بروبان</t>
  </si>
  <si>
    <t>Butane / بوتان</t>
  </si>
  <si>
    <t>Source:  Ministère de l'Eau et de l'Energie / Source: Ministry of Energy and Water / المصدر : وزارة الطاقة والمياه</t>
  </si>
  <si>
    <t>Baalbeck / بعلبك</t>
  </si>
  <si>
    <t>Mazout importé par le Ministère de l'Energie et de l'Eau pour EDL / Imported oil by the Ministry of Energy and Water for EDL / مازوت مستورد من قبل وزارة الطاقة والمياه لحساب مؤسسة كهرباء لبنان</t>
  </si>
  <si>
    <t>Fuel oil importé par le secteur privé / Imported fuel oil by the private sector / فيول أويل مستورد من قبل القطاع الخاص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</si>
  <si>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</si>
  <si>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</si>
  <si>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</si>
  <si>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</si>
  <si>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</si>
  <si>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</si>
  <si>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Production des usines d'E.D.L / EDL factories Production / إنتاج معامل مؤسسة كهرباء لبنان</t>
  </si>
  <si>
    <t>Safa / الصفا</t>
  </si>
  <si>
    <t>Qadisha / القاديشا</t>
  </si>
  <si>
    <t>Vapeur / Steam / بخاري</t>
  </si>
  <si>
    <t>Mixte / Mixed / دائرة مختلطة</t>
  </si>
  <si>
    <t>Energie (en millions KWh) / Energy (in million of KWh) / الطاقة بمليون الكيلوات ساعة</t>
  </si>
  <si>
    <t>Gaz / Gas / غازي</t>
  </si>
  <si>
    <t>Consommation du réseau / Network consumption / استهلاك الشبكة</t>
  </si>
  <si>
    <t>De la Syrie / From Syria / من سوريا</t>
  </si>
  <si>
    <t>Essence sans plomb 98 Octane / Unleaded petrol 98 Octane / بنزين خال من الرصاص 98 أوكتان</t>
  </si>
  <si>
    <t>Essence sans plomb 95 Octane / Unleaded petrol 95 Octane / بنزين خال من الرصاص 95 أوكتان</t>
  </si>
  <si>
    <t>Kerozène pour avion / Kerosene for aircraft / كاز طيران</t>
  </si>
  <si>
    <t>Mazout importé par le Ministère de l'Energie et de l'Eau pour le marché local / Imported oil by the Ministry of Energy and Water for the local market / مازوت مستورد من قبل وزارة الطاقة والمياه لتأمين السوق المحلي</t>
  </si>
  <si>
    <t>Fuel-oil importé par le Ministère de l'Eau et de l'Energie pour EDL / Imported fuel-oil by the Ministry of Energy and Water for EDL / فيول أويل مستورد من قبل وزارة الطاقة والمياه لحساب مؤسسة كهرباء لبنان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</si>
  <si>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</si>
  <si>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</si>
  <si>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</si>
  <si>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</si>
  <si>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</si>
  <si>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</si>
  <si>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Source:  Electricité du Liban (E.D.L) / Source : Electricity du Liban (E.D.L.) / المصدر : شركة كهرباء لبنان</t>
  </si>
  <si>
    <t>Tableau fait par l'ACS / Table made by CAS / جدول محضر في إدارة الإحصاء المركزي</t>
  </si>
  <si>
    <t xml:space="preserve">  Energie hydraulique / Hydraulic Energy / طاقة مائية</t>
  </si>
  <si>
    <t>Energie thermique / Thermal Energy / طاقة حرارية</t>
  </si>
  <si>
    <t>Achats / Purchases / مشتريات</t>
  </si>
  <si>
    <t>Gaz liquide / Liquid Gas / غاز سائل</t>
  </si>
  <si>
    <t>Raffineries de Tripoli et de Zahrani / Refineries of Tripoli &amp; Zahrani / منشآت النفط في طرابلس والزهراني</t>
  </si>
  <si>
    <t>Mazout importé par le secteur privé (Diezel oil) / Imported oil by the private sector (Diesel oil) / مازوت مستورد من قبل القطاع الخاص - ديزل</t>
  </si>
  <si>
    <t>Centrales / Power station / محطة الطاقة</t>
  </si>
  <si>
    <t>Total Général / Grand Total / المجموع العام</t>
  </si>
  <si>
    <t xml:space="preserve">Total hydraulique / Total hydraulic energy / </t>
  </si>
  <si>
    <t>Litani / الليطاني</t>
  </si>
  <si>
    <t>Naher Ibrahim 1, 2, 3 / نهر ابراهيم 1 و2 و3</t>
  </si>
  <si>
    <t>Bared 1, 2 / البارد 1 و2</t>
  </si>
  <si>
    <t>Total énergie thermique / Total thermal energy / مجموع الطاقة الحرارية</t>
  </si>
  <si>
    <t>Zouk / الذوق</t>
  </si>
  <si>
    <t>Sud / South / الجنوب</t>
  </si>
  <si>
    <t>Zahrani / الزهراني</t>
  </si>
  <si>
    <t>Dair Ammar / دير عمار</t>
  </si>
  <si>
    <t>Tyr / Sour / صور</t>
  </si>
  <si>
    <t>Hreicheh / حريشة</t>
  </si>
  <si>
    <t>Achat de l'étranger / Purchase from other countries / من دول أخرى</t>
  </si>
  <si>
    <t>Achat à la Syrie / Purchase from Syria / شراء من سوريا</t>
  </si>
  <si>
    <t>Achat de l'Egypte / Purchase from Egypt / شراء من مصر</t>
  </si>
  <si>
    <t>Moyenne des puissances le soir en MW / Night average power in MW / معدل الطاقة في المساء بالميغاوات</t>
  </si>
  <si>
    <t>Energie hydraulique / Hydraulic Energy / طاقة مائية</t>
  </si>
  <si>
    <t>Taux de participation en % / Participation rate in % / نسبة المشاركة المئوية</t>
  </si>
  <si>
    <t>De l'Egypte / From Egypt / من مصر</t>
  </si>
  <si>
    <t>De la Syrie / From Egypt / من مصر</t>
  </si>
  <si>
    <t>Fuel-oil importé par le Ministère de l'Eau et de l'Energie pour le marché local / Imported fuel-oil by the Ministry of Energy and Water for local market / فيول أويل مستورد من قبل وزارة الطاقة والمياه لتأمين السوق المحلي</t>
  </si>
  <si>
    <t>Asphalte / Asphalt (Bitumen) / اسفلت</t>
  </si>
  <si>
    <t>Total 2012 / Total 2012 / مجموع 2012</t>
  </si>
  <si>
    <t>Essence Octane 98 - Prix au consommateur (20 litres en L.L.) / Oil Octane 98 - Price to consumer (20 liters in LBP) / بنزين أكتان 98 - تسليم المستهلك (20 ليتر بالليرة اللبنانية)</t>
  </si>
  <si>
    <t>Essence Octane 95 - Prix au consommateur (20 litres en L.L.) / Oil Octane 95 - Price to consumer (20 liters in LBP) / بنزين أكتان 95 - تسليم المستهلك (20 ليتر بالليرة اللبنانية)</t>
  </si>
  <si>
    <t>Kérozène - Prix au consommateur (20 litres en L.L.) / Oil Kerosene  - Price to consumer (20 liters in LBP) / كاز - تسليم المستهلك (20 ليتر بالليرة اللبنانية)</t>
  </si>
  <si>
    <t>Mazout - Prix au consommateur (20 litres en L.L.) / Oil Mazout  - Price to consumer (20 liters in LBP) / مازوت - تسليم المستهلك (20 ليتر بالليرة اللبنانية)</t>
  </si>
  <si>
    <t>Fioul (1% Sulfure) / Fioul Oil (1% sulfur) / (1% كبريت) فيول</t>
  </si>
  <si>
    <t>Gaz luiqide bonbonne au consommateur / Liquid gas cylinder to consumer /  غاز سائل  قارورة تسليم المستهلك</t>
  </si>
  <si>
    <t>Mazout rouge réexporté / Re-exported red mazout / مازوت أحمر إعادة التصدير</t>
  </si>
  <si>
    <t>Pour véhicules - Prix au consommateur (20 litres en L.L.) / For vehicles - Price to consumer (20 liters in LBP) / للمركبات تسليم المستهلك (20 ليتر بالليرة اللبنانية</t>
  </si>
  <si>
    <t>Kilolitre/USD au dépôt sans TVA / Kiloliter/USD in wharehouse without VAT / كيلوليتر/دولار في المستودع من دون ضريبة على القيمة المضافة</t>
  </si>
  <si>
    <t>10 Kg/LBP / 10 كلغ/ليرة لبنانية</t>
  </si>
  <si>
    <t>12.5 Kg/LBP / 10 كلغ/ليرة لبنانية</t>
  </si>
  <si>
    <t>Tarif maximal de la Tonne/USD sans commission de distribution et sans TVA  / Maximum rate of Tonne/USD without distribution Commission and without VAT / الحد الأعلى لسعر مبيع الطن بالدولار الأميركي دون عمولة التوزيع ودون الضريبة على القيمة المضافة</t>
  </si>
  <si>
    <t>Kilolitre/L.L. / Kiloliter/LBP / كيلو ليتر بالليرة</t>
  </si>
  <si>
    <t>Tableau 5.4 - Tarif des produits pétroliers en LL sans TVA en 2012 / Table 5.4 - Tariff of petroleum products in LBP without VAT in 2012 / جدول 5.4 - أسعار المحروقات بالليرة من دون الضريبة على القيمة المضافة في سنة 2012</t>
  </si>
  <si>
    <t>03/01/2012</t>
  </si>
  <si>
    <t>10/01/2012</t>
  </si>
  <si>
    <t>17/01/2012</t>
  </si>
  <si>
    <t>18/01/2012</t>
  </si>
  <si>
    <t>24/01/2012</t>
  </si>
  <si>
    <t>31/01/2012</t>
  </si>
  <si>
    <t>07/02/2012</t>
  </si>
  <si>
    <t>13/02/2012</t>
  </si>
  <si>
    <t>21/02/2012</t>
  </si>
  <si>
    <t>28/02/2012</t>
  </si>
  <si>
    <t>06/03/2012</t>
  </si>
  <si>
    <t>08/03/2012</t>
  </si>
  <si>
    <t>13/03/2012</t>
  </si>
  <si>
    <t>21/03/2012</t>
  </si>
  <si>
    <t>29/03/2012</t>
  </si>
  <si>
    <t>03/04/2012</t>
  </si>
  <si>
    <t>10/04/2012</t>
  </si>
  <si>
    <t>21/04/2012</t>
  </si>
  <si>
    <t>24/04/2012</t>
  </si>
  <si>
    <t>30/04/2012</t>
  </si>
  <si>
    <t>08/05/2012</t>
  </si>
  <si>
    <t>15/05/2012</t>
  </si>
  <si>
    <t>22/05/2012</t>
  </si>
  <si>
    <t>29/05/2012</t>
  </si>
  <si>
    <t>05/06/2012</t>
  </si>
  <si>
    <t>12/06/2012</t>
  </si>
  <si>
    <t>19/06/2012</t>
  </si>
  <si>
    <t>26/06/2012</t>
  </si>
  <si>
    <t>03/07/2012</t>
  </si>
  <si>
    <t>10/07/2012</t>
  </si>
  <si>
    <t>17/07/2012</t>
  </si>
  <si>
    <t>24/07/2012</t>
  </si>
  <si>
    <t>31/07/2012</t>
  </si>
  <si>
    <t>07/08/2012</t>
  </si>
  <si>
    <t>14/08/2012</t>
  </si>
  <si>
    <t>21/08/2012</t>
  </si>
  <si>
    <t>28/08/2012</t>
  </si>
  <si>
    <t>04/09/2012</t>
  </si>
  <si>
    <t>11/04/2012</t>
  </si>
  <si>
    <t>18/09/2012</t>
  </si>
  <si>
    <t>25/09/2012</t>
  </si>
  <si>
    <t>02/10/2012</t>
  </si>
  <si>
    <t>09/10/2012</t>
  </si>
  <si>
    <t>16/10/2012</t>
  </si>
  <si>
    <t>23/10/2012</t>
  </si>
  <si>
    <t>30/10/2012</t>
  </si>
  <si>
    <t>06/11/2012</t>
  </si>
  <si>
    <t>13/11/2012</t>
  </si>
  <si>
    <t>20/11/2012</t>
  </si>
  <si>
    <t>04/12/2012</t>
  </si>
  <si>
    <t>27/11/2012</t>
  </si>
  <si>
    <t>11/12/2012</t>
  </si>
  <si>
    <t>1</t>
  </si>
  <si>
    <t>10</t>
  </si>
  <si>
    <t>19</t>
  </si>
  <si>
    <t>28</t>
  </si>
  <si>
    <t>33</t>
  </si>
  <si>
    <t>42</t>
  </si>
  <si>
    <t>49</t>
  </si>
  <si>
    <t>58</t>
  </si>
  <si>
    <t>65</t>
  </si>
  <si>
    <t>71</t>
  </si>
  <si>
    <t>82</t>
  </si>
  <si>
    <t>87</t>
  </si>
  <si>
    <t>91</t>
  </si>
  <si>
    <t>99</t>
  </si>
  <si>
    <t>107</t>
  </si>
  <si>
    <t>112</t>
  </si>
  <si>
    <t>124</t>
  </si>
  <si>
    <t>137</t>
  </si>
  <si>
    <t>143</t>
  </si>
  <si>
    <t>152</t>
  </si>
  <si>
    <t>160</t>
  </si>
  <si>
    <t>167</t>
  </si>
  <si>
    <t>172</t>
  </si>
  <si>
    <t>183</t>
  </si>
  <si>
    <t>192</t>
  </si>
  <si>
    <t>203</t>
  </si>
  <si>
    <t>209</t>
  </si>
  <si>
    <t>218</t>
  </si>
  <si>
    <t>228</t>
  </si>
  <si>
    <t>240</t>
  </si>
  <si>
    <t>254</t>
  </si>
  <si>
    <t>263</t>
  </si>
  <si>
    <t>273</t>
  </si>
  <si>
    <t>280</t>
  </si>
  <si>
    <t>287</t>
  </si>
  <si>
    <t>298</t>
  </si>
  <si>
    <t>308</t>
  </si>
  <si>
    <t>317</t>
  </si>
  <si>
    <t>330</t>
  </si>
  <si>
    <t>342</t>
  </si>
  <si>
    <t>351</t>
  </si>
  <si>
    <t>363</t>
  </si>
  <si>
    <t>372</t>
  </si>
  <si>
    <t>381</t>
  </si>
  <si>
    <t>391</t>
  </si>
  <si>
    <t>397</t>
  </si>
  <si>
    <t>403</t>
  </si>
  <si>
    <t>413</t>
  </si>
  <si>
    <t>421</t>
  </si>
  <si>
    <t>432</t>
  </si>
  <si>
    <t>438</t>
  </si>
  <si>
    <t>446</t>
  </si>
  <si>
    <t>2</t>
  </si>
  <si>
    <t>11</t>
  </si>
  <si>
    <t>20</t>
  </si>
  <si>
    <t>34</t>
  </si>
  <si>
    <t>25/01/2012</t>
  </si>
  <si>
    <t>43</t>
  </si>
  <si>
    <t>50</t>
  </si>
  <si>
    <t>07/02/2010</t>
  </si>
  <si>
    <t>59</t>
  </si>
  <si>
    <t>66</t>
  </si>
  <si>
    <t>72</t>
  </si>
  <si>
    <t>83</t>
  </si>
  <si>
    <t>92</t>
  </si>
  <si>
    <t>100</t>
  </si>
  <si>
    <t>108</t>
  </si>
  <si>
    <t>113</t>
  </si>
  <si>
    <t>138</t>
  </si>
  <si>
    <t>144</t>
  </si>
  <si>
    <t>153</t>
  </si>
  <si>
    <t>161</t>
  </si>
  <si>
    <t>168</t>
  </si>
  <si>
    <t>173</t>
  </si>
  <si>
    <t>184</t>
  </si>
  <si>
    <t>193</t>
  </si>
  <si>
    <t>204</t>
  </si>
  <si>
    <t>005/6/2012</t>
  </si>
  <si>
    <t>210</t>
  </si>
  <si>
    <t>219</t>
  </si>
  <si>
    <t>229</t>
  </si>
  <si>
    <t>241</t>
  </si>
  <si>
    <t>255</t>
  </si>
  <si>
    <t>264</t>
  </si>
  <si>
    <t>274</t>
  </si>
  <si>
    <t>281</t>
  </si>
  <si>
    <t>288</t>
  </si>
  <si>
    <t>299</t>
  </si>
  <si>
    <t>309</t>
  </si>
  <si>
    <t>318</t>
  </si>
  <si>
    <t>331</t>
  </si>
  <si>
    <t>11/09/2012</t>
  </si>
  <si>
    <t>343</t>
  </si>
  <si>
    <t>352</t>
  </si>
  <si>
    <t>364</t>
  </si>
  <si>
    <t>373</t>
  </si>
  <si>
    <t>382</t>
  </si>
  <si>
    <t>392</t>
  </si>
  <si>
    <t>398</t>
  </si>
  <si>
    <t>404</t>
  </si>
  <si>
    <t>414</t>
  </si>
  <si>
    <t>422</t>
  </si>
  <si>
    <t>433</t>
  </si>
  <si>
    <t>439</t>
  </si>
  <si>
    <t>3</t>
  </si>
  <si>
    <t>12</t>
  </si>
  <si>
    <t>21</t>
  </si>
  <si>
    <t>35</t>
  </si>
  <si>
    <t>44</t>
  </si>
  <si>
    <t>51</t>
  </si>
  <si>
    <t>60</t>
  </si>
  <si>
    <t>67</t>
  </si>
  <si>
    <t>73</t>
  </si>
  <si>
    <t>84</t>
  </si>
  <si>
    <t>93</t>
  </si>
  <si>
    <t>101</t>
  </si>
  <si>
    <t>109</t>
  </si>
  <si>
    <t>114</t>
  </si>
  <si>
    <t>125</t>
  </si>
  <si>
    <t>139</t>
  </si>
  <si>
    <t>145</t>
  </si>
  <si>
    <t>154</t>
  </si>
  <si>
    <t>162</t>
  </si>
  <si>
    <t>169</t>
  </si>
  <si>
    <t>174</t>
  </si>
  <si>
    <t>185</t>
  </si>
  <si>
    <t>194</t>
  </si>
  <si>
    <t>205</t>
  </si>
  <si>
    <t>211</t>
  </si>
  <si>
    <t>220</t>
  </si>
  <si>
    <t>230</t>
  </si>
  <si>
    <t>242</t>
  </si>
  <si>
    <t>256</t>
  </si>
  <si>
    <t>265</t>
  </si>
  <si>
    <t>275</t>
  </si>
  <si>
    <t>282</t>
  </si>
  <si>
    <t>08/08/2012</t>
  </si>
  <si>
    <t>289</t>
  </si>
  <si>
    <t>300</t>
  </si>
  <si>
    <t>310</t>
  </si>
  <si>
    <t>319</t>
  </si>
  <si>
    <t>332</t>
  </si>
  <si>
    <t>344</t>
  </si>
  <si>
    <t>353</t>
  </si>
  <si>
    <t>365</t>
  </si>
  <si>
    <t>374</t>
  </si>
  <si>
    <t>383</t>
  </si>
  <si>
    <t>393</t>
  </si>
  <si>
    <t>399</t>
  </si>
  <si>
    <t>405</t>
  </si>
  <si>
    <t>415</t>
  </si>
  <si>
    <t>423</t>
  </si>
  <si>
    <t>434</t>
  </si>
  <si>
    <t>440</t>
  </si>
  <si>
    <t>447</t>
  </si>
  <si>
    <t>4</t>
  </si>
  <si>
    <t>13</t>
  </si>
  <si>
    <t>22</t>
  </si>
  <si>
    <t>36</t>
  </si>
  <si>
    <t>45</t>
  </si>
  <si>
    <t>52</t>
  </si>
  <si>
    <t>61</t>
  </si>
  <si>
    <t>68</t>
  </si>
  <si>
    <t>74</t>
  </si>
  <si>
    <t>85</t>
  </si>
  <si>
    <t>94</t>
  </si>
  <si>
    <t>102</t>
  </si>
  <si>
    <t>110</t>
  </si>
  <si>
    <t>115</t>
  </si>
  <si>
    <t>126</t>
  </si>
  <si>
    <t>140</t>
  </si>
  <si>
    <t>146</t>
  </si>
  <si>
    <t>155</t>
  </si>
  <si>
    <t>163</t>
  </si>
  <si>
    <t>30/04/2010</t>
  </si>
  <si>
    <t>170</t>
  </si>
  <si>
    <t>175</t>
  </si>
  <si>
    <t>186</t>
  </si>
  <si>
    <t>195</t>
  </si>
  <si>
    <t>206</t>
  </si>
  <si>
    <t>212</t>
  </si>
  <si>
    <t>221</t>
  </si>
  <si>
    <t>231</t>
  </si>
  <si>
    <t>243</t>
  </si>
  <si>
    <t>257</t>
  </si>
  <si>
    <t>266</t>
  </si>
  <si>
    <t>276</t>
  </si>
  <si>
    <t>283</t>
  </si>
  <si>
    <t>290</t>
  </si>
  <si>
    <t>301</t>
  </si>
  <si>
    <t>311</t>
  </si>
  <si>
    <t>320</t>
  </si>
  <si>
    <t>333</t>
  </si>
  <si>
    <t>345</t>
  </si>
  <si>
    <t>354</t>
  </si>
  <si>
    <t>366</t>
  </si>
  <si>
    <t>375</t>
  </si>
  <si>
    <t>384</t>
  </si>
  <si>
    <t>394</t>
  </si>
  <si>
    <t>400</t>
  </si>
  <si>
    <t>406</t>
  </si>
  <si>
    <t>416</t>
  </si>
  <si>
    <t>424</t>
  </si>
  <si>
    <t>435</t>
  </si>
  <si>
    <t>441</t>
  </si>
  <si>
    <t>448</t>
  </si>
  <si>
    <t>Tableau fait parr l'ACS / Table Assembled by CAS / جدول من تجميع إدارة الإحصاء</t>
  </si>
  <si>
    <t>Achat / Purchase / شراء</t>
  </si>
  <si>
    <t>Cumul annuel / Year to date total / المجموع منذ بداية العام</t>
  </si>
  <si>
    <t>EDL / كهرباء لبنان</t>
  </si>
  <si>
    <t>Kadisha / قاديشا</t>
  </si>
  <si>
    <t>Hydraulique-Liban / Hydraulic-Lebanon / مائي-لبنان</t>
  </si>
  <si>
    <t>Moyenne / Average / المعدل</t>
  </si>
  <si>
    <t>456</t>
  </si>
  <si>
    <t>18/12/2012</t>
  </si>
  <si>
    <t>457</t>
  </si>
  <si>
    <t>458</t>
  </si>
  <si>
    <t>459</t>
  </si>
  <si>
    <t>Produits pétroliers importés en tonnes / Importation of Oil Products in tonnes /  المشتقات النفطية المستوردة بالطن</t>
  </si>
  <si>
    <t>Gaz Oil en tonnes / Gas-Oil in tonnes / غاز أويل بالأطنان</t>
  </si>
  <si>
    <t>Fuel Oil en tonnes / Fuel-Oil in tonnes / فيول أويل بالأطنان</t>
  </si>
  <si>
    <t>470</t>
  </si>
  <si>
    <t>24/12/2012</t>
  </si>
  <si>
    <t>471</t>
  </si>
  <si>
    <t>473</t>
  </si>
  <si>
    <t>478</t>
  </si>
  <si>
    <t>31/12/2012</t>
  </si>
  <si>
    <t>479</t>
  </si>
  <si>
    <t>480</t>
  </si>
  <si>
    <t>5. ENERGY</t>
  </si>
  <si>
    <t>Tableau 5.1 - Energie / Table 5.1 - Energy / جدول رقم 5.1 - الطاقة</t>
  </si>
  <si>
    <t>Tableau 5.2 - Production des centrales de l'EDL / Table 5.2 - Energy: Production of EDL power stations  / جدول رقم 5.2 - الطاقة : إنتاج محطات الطاقة</t>
  </si>
  <si>
    <t>Tableau 5.3 - Industrie : Taux de participation des centrales de l'EDL / Table 5.3 - Industry : Energy: Participation rate of EDL power stations  / جدول رقم 5.3 - الصناعة : الطاقة : نسبة مشاركة محطات الطاقة</t>
  </si>
  <si>
    <t>Tableau 5.4 - Production sur le réseau Libanais. GWh / Table 5.4 - Production of the Lebanese network. GWh of EDL  / جدول رقم 5.4 -  :  إنتاج الشبكة اللبنانية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</si>
</sst>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left" vertical="center" readingOrder="1"/>
    </xf>
    <xf numFmtId="0" fontId="15" fillId="0" borderId="0" xfId="0" applyFont="1" applyFill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17" fillId="0" borderId="15" xfId="0" applyNumberFormat="1" applyFont="1" applyFill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textRotation="90" wrapText="1" readingOrder="1"/>
    </xf>
    <xf numFmtId="193" fontId="9" fillId="0" borderId="10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0" fontId="19" fillId="0" borderId="14" xfId="0" applyFont="1" applyFill="1" applyBorder="1" applyAlignment="1">
      <alignment horizontal="center" vertical="center" wrapText="1" readingOrder="1"/>
    </xf>
    <xf numFmtId="191" fontId="18" fillId="0" borderId="14" xfId="42" applyNumberFormat="1" applyFont="1" applyFill="1" applyBorder="1" applyAlignment="1">
      <alignment horizontal="right" vertical="center" readingOrder="1"/>
    </xf>
    <xf numFmtId="191" fontId="18" fillId="0" borderId="14" xfId="0" applyNumberFormat="1" applyFont="1" applyFill="1" applyBorder="1" applyAlignment="1">
      <alignment vertical="center" readingOrder="1"/>
    </xf>
    <xf numFmtId="191" fontId="9" fillId="0" borderId="10" xfId="0" applyNumberFormat="1" applyFont="1" applyFill="1" applyBorder="1" applyAlignment="1">
      <alignment vertical="center" readingOrder="1"/>
    </xf>
    <xf numFmtId="191" fontId="9" fillId="0" borderId="11" xfId="0" applyNumberFormat="1" applyFont="1" applyFill="1" applyBorder="1" applyAlignment="1">
      <alignment vertical="center" readingOrder="1"/>
    </xf>
    <xf numFmtId="191" fontId="9" fillId="0" borderId="15" xfId="0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3" fontId="9" fillId="0" borderId="15" xfId="42" applyNumberFormat="1" applyFont="1" applyFill="1" applyBorder="1" applyAlignment="1">
      <alignment vertical="center" readingOrder="1"/>
    </xf>
    <xf numFmtId="191" fontId="17" fillId="0" borderId="15" xfId="42" applyNumberFormat="1" applyFont="1" applyFill="1" applyBorder="1" applyAlignment="1">
      <alignment vertical="center" readingOrder="1"/>
    </xf>
    <xf numFmtId="0" fontId="6" fillId="0" borderId="13" xfId="0" applyFont="1" applyFill="1" applyBorder="1" applyAlignment="1">
      <alignment horizontal="left" vertical="center" wrapText="1" readingOrder="1"/>
    </xf>
    <xf numFmtId="3" fontId="9" fillId="0" borderId="10" xfId="0" applyNumberFormat="1" applyFont="1" applyBorder="1" applyAlignment="1">
      <alignment vertical="center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 wrapText="1" readingOrder="1"/>
    </xf>
    <xf numFmtId="3" fontId="9" fillId="0" borderId="17" xfId="0" applyNumberFormat="1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 readingOrder="1"/>
    </xf>
    <xf numFmtId="193" fontId="17" fillId="0" borderId="14" xfId="0" applyNumberFormat="1" applyFont="1" applyFill="1" applyBorder="1" applyAlignment="1">
      <alignment horizontal="right" vertical="center" wrapText="1" readingOrder="1"/>
    </xf>
    <xf numFmtId="193" fontId="18" fillId="0" borderId="14" xfId="42" applyNumberFormat="1" applyFont="1" applyFill="1" applyBorder="1" applyAlignment="1">
      <alignment horizontal="right" vertical="center" readingOrder="1"/>
    </xf>
    <xf numFmtId="193" fontId="9" fillId="0" borderId="10" xfId="42" applyNumberFormat="1" applyFont="1" applyBorder="1" applyAlignment="1">
      <alignment horizontal="right" vertical="center" readingOrder="1"/>
    </xf>
    <xf numFmtId="193" fontId="17" fillId="0" borderId="10" xfId="0" applyNumberFormat="1" applyFont="1" applyBorder="1" applyAlignment="1">
      <alignment vertical="center" readingOrder="1"/>
    </xf>
    <xf numFmtId="193" fontId="9" fillId="0" borderId="11" xfId="42" applyNumberFormat="1" applyFont="1" applyBorder="1" applyAlignment="1">
      <alignment horizontal="right" vertical="center" readingOrder="1"/>
    </xf>
    <xf numFmtId="193" fontId="9" fillId="0" borderId="11" xfId="42" applyNumberFormat="1" applyFont="1" applyFill="1" applyBorder="1" applyAlignment="1">
      <alignment horizontal="right" vertical="center" readingOrder="1"/>
    </xf>
    <xf numFmtId="193" fontId="17" fillId="0" borderId="11" xfId="0" applyNumberFormat="1" applyFont="1" applyBorder="1" applyAlignment="1">
      <alignment vertical="center" readingOrder="1"/>
    </xf>
    <xf numFmtId="218" fontId="9" fillId="0" borderId="11" xfId="42" applyNumberFormat="1" applyFont="1" applyBorder="1" applyAlignment="1">
      <alignment horizontal="right" vertical="center" readingOrder="1"/>
    </xf>
    <xf numFmtId="193" fontId="9" fillId="0" borderId="15" xfId="42" applyNumberFormat="1" applyFont="1" applyBorder="1" applyAlignment="1">
      <alignment horizontal="right" vertical="center" readingOrder="1"/>
    </xf>
    <xf numFmtId="193" fontId="9" fillId="0" borderId="15" xfId="42" applyNumberFormat="1" applyFont="1" applyFill="1" applyBorder="1" applyAlignment="1">
      <alignment horizontal="right" vertical="center" readingOrder="1"/>
    </xf>
    <xf numFmtId="193" fontId="17" fillId="0" borderId="15" xfId="0" applyNumberFormat="1" applyFont="1" applyBorder="1" applyAlignment="1">
      <alignment vertical="center" readingOrder="1"/>
    </xf>
    <xf numFmtId="193" fontId="18" fillId="0" borderId="14" xfId="42" applyNumberFormat="1" applyFont="1" applyBorder="1" applyAlignment="1">
      <alignment horizontal="right" vertical="center" readingOrder="1"/>
    </xf>
    <xf numFmtId="193" fontId="9" fillId="0" borderId="13" xfId="42" applyNumberFormat="1" applyFont="1" applyBorder="1" applyAlignment="1">
      <alignment horizontal="right" vertical="center" readingOrder="1"/>
    </xf>
    <xf numFmtId="193" fontId="9" fillId="0" borderId="13" xfId="42" applyNumberFormat="1" applyFont="1" applyFill="1" applyBorder="1" applyAlignment="1">
      <alignment horizontal="right" vertical="center" readingOrder="1"/>
    </xf>
    <xf numFmtId="193" fontId="17" fillId="0" borderId="13" xfId="0" applyNumberFormat="1" applyFont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wrapText="1" readingOrder="1"/>
    </xf>
    <xf numFmtId="193" fontId="17" fillId="0" borderId="16" xfId="42" applyNumberFormat="1" applyFont="1" applyBorder="1" applyAlignment="1">
      <alignment horizontal="right" vertical="center" readingOrder="1"/>
    </xf>
    <xf numFmtId="218" fontId="17" fillId="0" borderId="16" xfId="0" applyNumberFormat="1" applyFont="1" applyBorder="1" applyAlignment="1">
      <alignment vertical="center" readingOrder="1"/>
    </xf>
    <xf numFmtId="193" fontId="17" fillId="0" borderId="14" xfId="42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Border="1" applyAlignment="1">
      <alignment horizontal="right"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191" fontId="17" fillId="0" borderId="13" xfId="0" applyNumberFormat="1" applyFont="1" applyFill="1" applyBorder="1" applyAlignment="1">
      <alignment vertical="center" readingOrder="1"/>
    </xf>
    <xf numFmtId="0" fontId="6" fillId="0" borderId="19" xfId="0" applyFont="1" applyFill="1" applyBorder="1" applyAlignment="1">
      <alignment horizontal="left" vertical="center" wrapText="1" readingOrder="1"/>
    </xf>
    <xf numFmtId="191" fontId="9" fillId="0" borderId="13" xfId="42" applyNumberFormat="1" applyFont="1" applyFill="1" applyBorder="1" applyAlignment="1">
      <alignment horizontal="right" vertical="center" wrapText="1" readingOrder="1"/>
    </xf>
    <xf numFmtId="0" fontId="19" fillId="0" borderId="17" xfId="0" applyFont="1" applyFill="1" applyBorder="1" applyAlignment="1">
      <alignment horizontal="left" vertical="center" wrapText="1" readingOrder="1"/>
    </xf>
    <xf numFmtId="191" fontId="18" fillId="0" borderId="17" xfId="42" applyNumberFormat="1" applyFont="1" applyFill="1" applyBorder="1" applyAlignment="1">
      <alignment horizontal="right" vertical="center" readingOrder="1"/>
    </xf>
    <xf numFmtId="191" fontId="18" fillId="0" borderId="17" xfId="0" applyNumberFormat="1" applyFont="1" applyFill="1" applyBorder="1" applyAlignment="1">
      <alignment vertical="center" readingOrder="1"/>
    </xf>
    <xf numFmtId="0" fontId="19" fillId="0" borderId="20" xfId="0" applyFont="1" applyFill="1" applyBorder="1" applyAlignment="1">
      <alignment horizontal="center" vertical="center" wrapText="1" readingOrder="1"/>
    </xf>
    <xf numFmtId="191" fontId="9" fillId="0" borderId="12" xfId="0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37" fontId="9" fillId="0" borderId="15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219" fontId="9" fillId="0" borderId="11" xfId="42" applyNumberFormat="1" applyFont="1" applyBorder="1" applyAlignment="1">
      <alignment horizontal="right" vertical="center" readingOrder="1"/>
    </xf>
    <xf numFmtId="2" fontId="17" fillId="0" borderId="14" xfId="0" applyNumberFormat="1" applyFont="1" applyFill="1" applyBorder="1" applyAlignment="1">
      <alignment horizontal="right" vertical="center" wrapText="1" readingOrder="1"/>
    </xf>
    <xf numFmtId="2" fontId="18" fillId="0" borderId="14" xfId="42" applyNumberFormat="1" applyFont="1" applyFill="1" applyBorder="1" applyAlignment="1">
      <alignment horizontal="right" vertical="center" readingOrder="1"/>
    </xf>
    <xf numFmtId="2" fontId="17" fillId="0" borderId="14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2" fontId="17" fillId="0" borderId="10" xfId="0" applyNumberFormat="1" applyFont="1" applyBorder="1" applyAlignment="1">
      <alignment vertical="center" readingOrder="1"/>
    </xf>
    <xf numFmtId="2" fontId="9" fillId="0" borderId="11" xfId="42" applyNumberFormat="1" applyFont="1" applyBorder="1" applyAlignment="1">
      <alignment horizontal="right" vertical="center" readingOrder="1"/>
    </xf>
    <xf numFmtId="2" fontId="9" fillId="0" borderId="11" xfId="42" applyNumberFormat="1" applyFont="1" applyFill="1" applyBorder="1" applyAlignment="1">
      <alignment horizontal="right" vertical="center" readingOrder="1"/>
    </xf>
    <xf numFmtId="2" fontId="17" fillId="0" borderId="11" xfId="0" applyNumberFormat="1" applyFont="1" applyBorder="1" applyAlignment="1">
      <alignment vertical="center" readingOrder="1"/>
    </xf>
    <xf numFmtId="2" fontId="9" fillId="0" borderId="15" xfId="42" applyNumberFormat="1" applyFont="1" applyBorder="1" applyAlignment="1">
      <alignment horizontal="right" vertical="center" readingOrder="1"/>
    </xf>
    <xf numFmtId="2" fontId="9" fillId="0" borderId="15" xfId="42" applyNumberFormat="1" applyFont="1" applyFill="1" applyBorder="1" applyAlignment="1">
      <alignment horizontal="right" vertical="center" readingOrder="1"/>
    </xf>
    <xf numFmtId="2" fontId="17" fillId="0" borderId="15" xfId="0" applyNumberFormat="1" applyFont="1" applyBorder="1" applyAlignment="1">
      <alignment vertical="center" readingOrder="1"/>
    </xf>
    <xf numFmtId="2" fontId="18" fillId="0" borderId="14" xfId="42" applyNumberFormat="1" applyFont="1" applyBorder="1" applyAlignment="1">
      <alignment horizontal="right" vertical="center" readingOrder="1"/>
    </xf>
    <xf numFmtId="2" fontId="9" fillId="0" borderId="13" xfId="42" applyNumberFormat="1" applyFont="1" applyBorder="1" applyAlignment="1">
      <alignment horizontal="right" vertical="center" readingOrder="1"/>
    </xf>
    <xf numFmtId="2" fontId="9" fillId="0" borderId="13" xfId="42" applyNumberFormat="1" applyFont="1" applyFill="1" applyBorder="1" applyAlignment="1">
      <alignment horizontal="right" vertical="center" readingOrder="1"/>
    </xf>
    <xf numFmtId="2" fontId="17" fillId="0" borderId="13" xfId="0" applyNumberFormat="1" applyFont="1" applyBorder="1" applyAlignment="1">
      <alignment vertical="center" readingOrder="1"/>
    </xf>
    <xf numFmtId="2" fontId="17" fillId="0" borderId="16" xfId="42" applyNumberFormat="1" applyFont="1" applyBorder="1" applyAlignment="1">
      <alignment horizontal="right" vertical="center" readingOrder="1"/>
    </xf>
    <xf numFmtId="2" fontId="9" fillId="0" borderId="16" xfId="42" applyNumberFormat="1" applyFont="1" applyBorder="1" applyAlignment="1">
      <alignment horizontal="right" vertical="center" readingOrder="1"/>
    </xf>
    <xf numFmtId="2" fontId="9" fillId="0" borderId="16" xfId="42" applyNumberFormat="1" applyFont="1" applyFill="1" applyBorder="1" applyAlignment="1">
      <alignment horizontal="right" vertical="center" readingOrder="1"/>
    </xf>
    <xf numFmtId="2" fontId="17" fillId="0" borderId="16" xfId="0" applyNumberFormat="1" applyFont="1" applyBorder="1" applyAlignment="1">
      <alignment vertical="center" readingOrder="1"/>
    </xf>
    <xf numFmtId="2" fontId="17" fillId="0" borderId="14" xfId="42" applyNumberFormat="1" applyFont="1" applyBorder="1" applyAlignment="1">
      <alignment horizontal="right" vertical="center" readingOrder="1"/>
    </xf>
    <xf numFmtId="2" fontId="9" fillId="0" borderId="10" xfId="0" applyNumberFormat="1" applyFont="1" applyBorder="1" applyAlignment="1">
      <alignment vertical="center" readingOrder="1"/>
    </xf>
    <xf numFmtId="220" fontId="9" fillId="0" borderId="13" xfId="42" applyNumberFormat="1" applyFont="1" applyFill="1" applyBorder="1" applyAlignment="1">
      <alignment horizontal="right" vertical="center" readingOrder="1"/>
    </xf>
    <xf numFmtId="214" fontId="16" fillId="0" borderId="0" xfId="0" applyNumberFormat="1" applyFont="1" applyFill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8" fillId="0" borderId="16" xfId="0" applyFont="1" applyFill="1" applyBorder="1" applyAlignment="1">
      <alignment vertical="center" wrapText="1" readingOrder="1"/>
    </xf>
    <xf numFmtId="49" fontId="16" fillId="0" borderId="10" xfId="0" applyNumberFormat="1" applyFont="1" applyFill="1" applyBorder="1" applyAlignment="1">
      <alignment horizontal="right" vertical="center" readingOrder="1"/>
    </xf>
    <xf numFmtId="49" fontId="16" fillId="0" borderId="13" xfId="0" applyNumberFormat="1" applyFont="1" applyFill="1" applyBorder="1" applyAlignment="1">
      <alignment horizontal="right" vertical="center" readingOrder="1"/>
    </xf>
    <xf numFmtId="49" fontId="16" fillId="0" borderId="11" xfId="0" applyNumberFormat="1" applyFont="1" applyFill="1" applyBorder="1" applyAlignment="1">
      <alignment horizontal="right" vertical="center" readingOrder="1"/>
    </xf>
    <xf numFmtId="49" fontId="16" fillId="0" borderId="12" xfId="0" applyNumberFormat="1" applyFont="1" applyFill="1" applyBorder="1" applyAlignment="1">
      <alignment horizontal="right" vertical="center" readingOrder="1"/>
    </xf>
    <xf numFmtId="49" fontId="16" fillId="0" borderId="15" xfId="0" applyNumberFormat="1" applyFont="1" applyFill="1" applyBorder="1" applyAlignment="1">
      <alignment horizontal="right" vertical="center" readingOrder="1"/>
    </xf>
    <xf numFmtId="49" fontId="16" fillId="0" borderId="0" xfId="0" applyNumberFormat="1" applyFont="1" applyFill="1" applyBorder="1" applyAlignment="1">
      <alignment horizontal="right" vertical="center" readingOrder="1"/>
    </xf>
    <xf numFmtId="0" fontId="16" fillId="0" borderId="0" xfId="0" applyFont="1" applyFill="1" applyAlignment="1">
      <alignment horizontal="right" vertical="center" readingOrder="1"/>
    </xf>
    <xf numFmtId="0" fontId="20" fillId="0" borderId="0" xfId="0" applyFont="1" applyFill="1" applyAlignment="1">
      <alignment horizontal="center" vertical="center" readingOrder="1"/>
    </xf>
    <xf numFmtId="0" fontId="13" fillId="0" borderId="0" xfId="0" applyFont="1" applyFill="1" applyAlignment="1">
      <alignment horizontal="center" vertical="center" readingOrder="1"/>
    </xf>
    <xf numFmtId="0" fontId="21" fillId="0" borderId="0" xfId="0" applyFont="1" applyFill="1" applyAlignment="1">
      <alignment horizontal="center" vertical="center" readingOrder="1"/>
    </xf>
    <xf numFmtId="0" fontId="22" fillId="0" borderId="0" xfId="0" applyFont="1" applyFill="1" applyAlignment="1">
      <alignment horizontal="center" vertical="center" readingOrder="1"/>
    </xf>
    <xf numFmtId="0" fontId="13" fillId="0" borderId="0" xfId="0" applyFont="1" applyFill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9" fillId="0" borderId="13" xfId="0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 readingOrder="1"/>
    </xf>
    <xf numFmtId="3" fontId="9" fillId="0" borderId="12" xfId="0" applyNumberFormat="1" applyFont="1" applyFill="1" applyBorder="1" applyAlignment="1">
      <alignment horizontal="right" vertical="center" readingOrder="1"/>
    </xf>
    <xf numFmtId="3" fontId="9" fillId="0" borderId="15" xfId="0" applyNumberFormat="1" applyFont="1" applyFill="1" applyBorder="1" applyAlignment="1">
      <alignment horizontal="right" vertical="center" readingOrder="1"/>
    </xf>
    <xf numFmtId="3" fontId="9" fillId="0" borderId="0" xfId="0" applyNumberFormat="1" applyFont="1" applyFill="1" applyBorder="1" applyAlignment="1">
      <alignment horizontal="right" vertical="center" readingOrder="1"/>
    </xf>
    <xf numFmtId="49" fontId="5" fillId="0" borderId="0" xfId="0" applyNumberFormat="1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6" fillId="0" borderId="17" xfId="0" applyFont="1" applyFill="1" applyBorder="1" applyAlignment="1">
      <alignment horizontal="right" vertical="center" wrapText="1" readingOrder="1"/>
    </xf>
    <xf numFmtId="0" fontId="19" fillId="0" borderId="17" xfId="0" applyFont="1" applyFill="1" applyBorder="1" applyAlignment="1">
      <alignment horizontal="right" vertical="center" wrapText="1" readingOrder="1"/>
    </xf>
    <xf numFmtId="0" fontId="16" fillId="0" borderId="10" xfId="0" applyFont="1" applyFill="1" applyBorder="1" applyAlignment="1">
      <alignment horizontal="left" vertical="center" wrapText="1" readingOrder="1"/>
    </xf>
    <xf numFmtId="221" fontId="9" fillId="0" borderId="10" xfId="0" applyNumberFormat="1" applyFont="1" applyFill="1" applyBorder="1" applyAlignment="1">
      <alignment horizontal="right" vertical="center" wrapText="1" readingOrder="1"/>
    </xf>
    <xf numFmtId="221" fontId="9" fillId="0" borderId="10" xfId="0" applyNumberFormat="1" applyFont="1" applyFill="1" applyBorder="1" applyAlignment="1">
      <alignment horizontal="right" vertical="center" readingOrder="1"/>
    </xf>
    <xf numFmtId="221" fontId="17" fillId="0" borderId="10" xfId="0" applyNumberFormat="1" applyFont="1" applyFill="1" applyBorder="1" applyAlignment="1">
      <alignment horizontal="right" vertical="center" readingOrder="1"/>
    </xf>
    <xf numFmtId="0" fontId="16" fillId="0" borderId="11" xfId="0" applyFont="1" applyFill="1" applyBorder="1" applyAlignment="1">
      <alignment horizontal="left" vertical="center" wrapText="1" readingOrder="1"/>
    </xf>
    <xf numFmtId="221" fontId="9" fillId="0" borderId="11" xfId="0" applyNumberFormat="1" applyFont="1" applyFill="1" applyBorder="1" applyAlignment="1">
      <alignment horizontal="right" vertical="center" wrapText="1" readingOrder="1"/>
    </xf>
    <xf numFmtId="221" fontId="9" fillId="0" borderId="11" xfId="0" applyNumberFormat="1" applyFont="1" applyFill="1" applyBorder="1" applyAlignment="1">
      <alignment horizontal="right" vertical="center" readingOrder="1"/>
    </xf>
    <xf numFmtId="221" fontId="17" fillId="0" borderId="11" xfId="0" applyNumberFormat="1" applyFont="1" applyFill="1" applyBorder="1" applyAlignment="1">
      <alignment horizontal="right" vertical="center" readingOrder="1"/>
    </xf>
    <xf numFmtId="221" fontId="9" fillId="0" borderId="11" xfId="42" applyNumberFormat="1" applyFont="1" applyFill="1" applyBorder="1" applyAlignment="1">
      <alignment horizontal="right" vertical="center" readingOrder="1"/>
    </xf>
    <xf numFmtId="221" fontId="9" fillId="0" borderId="11" xfId="42" applyNumberFormat="1" applyFont="1" applyBorder="1" applyAlignment="1">
      <alignment horizontal="right" vertical="center" readingOrder="1"/>
    </xf>
    <xf numFmtId="0" fontId="16" fillId="0" borderId="15" xfId="0" applyFont="1" applyFill="1" applyBorder="1" applyAlignment="1">
      <alignment horizontal="left" vertical="center" wrapText="1" readingOrder="1"/>
    </xf>
    <xf numFmtId="221" fontId="9" fillId="0" borderId="15" xfId="42" applyNumberFormat="1" applyFont="1" applyBorder="1" applyAlignment="1">
      <alignment horizontal="right" vertical="center" readingOrder="1"/>
    </xf>
    <xf numFmtId="221" fontId="9" fillId="0" borderId="15" xfId="42" applyNumberFormat="1" applyFont="1" applyFill="1" applyBorder="1" applyAlignment="1">
      <alignment horizontal="right" vertical="center" readingOrder="1"/>
    </xf>
    <xf numFmtId="221" fontId="17" fillId="0" borderId="15" xfId="0" applyNumberFormat="1" applyFont="1" applyFill="1" applyBorder="1" applyAlignment="1">
      <alignment horizontal="right" vertical="center" readingOrder="1"/>
    </xf>
    <xf numFmtId="221" fontId="17" fillId="0" borderId="14" xfId="42" applyNumberFormat="1" applyFont="1" applyBorder="1" applyAlignment="1">
      <alignment horizontal="right" vertical="center" readingOrder="1"/>
    </xf>
    <xf numFmtId="221" fontId="17" fillId="0" borderId="14" xfId="0" applyNumberFormat="1" applyFont="1" applyBorder="1" applyAlignment="1">
      <alignment horizontal="right" vertical="center"/>
    </xf>
    <xf numFmtId="202" fontId="9" fillId="0" borderId="10" xfId="42" applyNumberFormat="1" applyFont="1" applyFill="1" applyBorder="1" applyAlignment="1">
      <alignment horizontal="right" vertical="center" readingOrder="1"/>
    </xf>
    <xf numFmtId="220" fontId="9" fillId="0" borderId="16" xfId="42" applyNumberFormat="1" applyFont="1" applyFill="1" applyBorder="1" applyAlignment="1">
      <alignment horizontal="right" vertical="center" readingOrder="1"/>
    </xf>
    <xf numFmtId="220" fontId="9" fillId="0" borderId="16" xfId="42" applyNumberFormat="1" applyFont="1" applyFill="1" applyBorder="1" applyAlignment="1">
      <alignment horizontal="right" vertical="center" wrapText="1" readingOrder="1"/>
    </xf>
    <xf numFmtId="193" fontId="17" fillId="0" borderId="14" xfId="42" applyNumberFormat="1" applyFont="1" applyBorder="1" applyAlignment="1">
      <alignment horizontal="right" vertical="center" readingOrder="1"/>
    </xf>
    <xf numFmtId="221" fontId="9" fillId="0" borderId="16" xfId="42" applyNumberFormat="1" applyFont="1" applyBorder="1" applyAlignment="1">
      <alignment horizontal="right" vertical="center" readingOrder="1"/>
    </xf>
    <xf numFmtId="221" fontId="9" fillId="0" borderId="16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220" fontId="9" fillId="0" borderId="10" xfId="42" applyNumberFormat="1" applyFont="1" applyBorder="1" applyAlignment="1">
      <alignment horizontal="right" vertical="center" readingOrder="1"/>
    </xf>
    <xf numFmtId="220" fontId="9" fillId="0" borderId="16" xfId="42" applyNumberFormat="1" applyFont="1" applyBorder="1" applyAlignment="1">
      <alignment horizontal="right" vertical="center" readingOrder="1"/>
    </xf>
    <xf numFmtId="219" fontId="17" fillId="0" borderId="16" xfId="42" applyNumberFormat="1" applyFont="1" applyBorder="1" applyAlignment="1">
      <alignment horizontal="right" vertical="center" readingOrder="1"/>
    </xf>
    <xf numFmtId="37" fontId="18" fillId="0" borderId="14" xfId="42" applyNumberFormat="1" applyFont="1" applyFill="1" applyBorder="1" applyAlignment="1">
      <alignment horizontal="right" vertical="center" readingOrder="1"/>
    </xf>
    <xf numFmtId="0" fontId="6" fillId="0" borderId="21" xfId="0" applyFont="1" applyFill="1" applyBorder="1" applyAlignment="1">
      <alignment vertical="center" wrapText="1" readingOrder="1"/>
    </xf>
    <xf numFmtId="0" fontId="6" fillId="0" borderId="20" xfId="0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readingOrder="1"/>
    </xf>
    <xf numFmtId="3" fontId="16" fillId="0" borderId="0" xfId="0" applyNumberFormat="1" applyFont="1" applyFill="1" applyBorder="1" applyAlignment="1">
      <alignment horizontal="right" vertical="center" readingOrder="1"/>
    </xf>
    <xf numFmtId="49" fontId="5" fillId="0" borderId="0" xfId="0" applyNumberFormat="1" applyFont="1" applyFill="1" applyBorder="1" applyAlignment="1">
      <alignment horizontal="right" vertical="center" readingOrder="1"/>
    </xf>
    <xf numFmtId="0" fontId="16" fillId="0" borderId="0" xfId="0" applyFont="1" applyFill="1" applyBorder="1" applyAlignment="1">
      <alignment horizontal="right" vertical="center" readingOrder="1"/>
    </xf>
    <xf numFmtId="0" fontId="12" fillId="0" borderId="20" xfId="0" applyFont="1" applyBorder="1" applyAlignment="1">
      <alignment horizontal="center" vertical="center" readingOrder="1"/>
    </xf>
    <xf numFmtId="0" fontId="12" fillId="0" borderId="14" xfId="0" applyFont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readingOrder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8" fillId="0" borderId="14" xfId="0" applyFont="1" applyFill="1" applyBorder="1" applyAlignment="1">
      <alignment horizontal="center" vertical="center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4" fillId="0" borderId="23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221" fontId="17" fillId="33" borderId="17" xfId="42" applyNumberFormat="1" applyFont="1" applyFill="1" applyBorder="1" applyAlignment="1">
      <alignment horizontal="center" vertical="center" readingOrder="1"/>
    </xf>
    <xf numFmtId="221" fontId="17" fillId="33" borderId="16" xfId="42" applyNumberFormat="1" applyFont="1" applyFill="1" applyBorder="1" applyAlignment="1">
      <alignment horizontal="center" vertical="center" readingOrder="1"/>
    </xf>
    <xf numFmtId="0" fontId="19" fillId="0" borderId="14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right" vertical="center" wrapText="1" readingOrder="1"/>
    </xf>
    <xf numFmtId="0" fontId="16" fillId="0" borderId="17" xfId="0" applyFont="1" applyFill="1" applyBorder="1" applyAlignment="1">
      <alignment horizontal="right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right" vertical="center" wrapText="1" readingOrder="1"/>
    </xf>
    <xf numFmtId="214" fontId="8" fillId="0" borderId="14" xfId="0" applyNumberFormat="1" applyFont="1" applyFill="1" applyBorder="1" applyAlignment="1">
      <alignment horizontal="right" vertical="center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4" customWidth="1"/>
  </cols>
  <sheetData>
    <row r="1" spans="1:11" ht="26.25" thickBot="1">
      <c r="A1" s="169" t="s">
        <v>364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.57421875" style="2" customWidth="1"/>
    <col min="2" max="2" width="16.8515625" style="12" customWidth="1"/>
    <col min="3" max="3" width="11.00390625" style="2" bestFit="1" customWidth="1"/>
    <col min="4" max="4" width="11.00390625" style="4" bestFit="1" customWidth="1"/>
    <col min="5" max="5" width="11.00390625" style="8" bestFit="1" customWidth="1"/>
    <col min="6" max="11" width="11.00390625" style="2" bestFit="1" customWidth="1"/>
    <col min="12" max="14" width="9.421875" style="2" bestFit="1" customWidth="1"/>
    <col min="15" max="15" width="11.28125" style="2" bestFit="1" customWidth="1"/>
    <col min="16" max="16384" width="9.140625" style="2" customWidth="1"/>
  </cols>
  <sheetData>
    <row r="1" spans="1:3" ht="19.5" customHeight="1">
      <c r="A1" s="3" t="s">
        <v>365</v>
      </c>
      <c r="B1" s="13"/>
      <c r="C1" s="3"/>
    </row>
    <row r="2" ht="12.75" customHeight="1">
      <c r="A2" s="2" t="s">
        <v>37</v>
      </c>
    </row>
    <row r="3" ht="12.75" customHeight="1">
      <c r="A3" s="2" t="s">
        <v>38</v>
      </c>
    </row>
    <row r="4" ht="6.75" customHeight="1" thickBot="1"/>
    <row r="5" spans="3:15" ht="13.5" customHeight="1" thickBot="1">
      <c r="C5" s="174">
        <v>2012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3:15" ht="79.5" thickBot="1">
      <c r="C6" s="33" t="s">
        <v>11</v>
      </c>
      <c r="D6" s="33" t="s">
        <v>12</v>
      </c>
      <c r="E6" s="33" t="s">
        <v>13</v>
      </c>
      <c r="F6" s="33" t="s">
        <v>14</v>
      </c>
      <c r="G6" s="33" t="s">
        <v>15</v>
      </c>
      <c r="H6" s="33" t="s">
        <v>16</v>
      </c>
      <c r="I6" s="33" t="s">
        <v>31</v>
      </c>
      <c r="J6" s="33" t="s">
        <v>32</v>
      </c>
      <c r="K6" s="33" t="s">
        <v>33</v>
      </c>
      <c r="L6" s="33" t="s">
        <v>34</v>
      </c>
      <c r="M6" s="33" t="s">
        <v>35</v>
      </c>
      <c r="N6" s="33" t="s">
        <v>36</v>
      </c>
      <c r="O6" s="33" t="s">
        <v>68</v>
      </c>
    </row>
    <row r="7" spans="1:15" ht="53.25" thickBot="1">
      <c r="A7" s="176" t="s">
        <v>22</v>
      </c>
      <c r="B7" s="25" t="s">
        <v>17</v>
      </c>
      <c r="C7" s="19">
        <f aca="true" t="shared" si="0" ref="C7:N7">C8+C11</f>
        <v>869.48</v>
      </c>
      <c r="D7" s="19">
        <f t="shared" si="0"/>
        <v>837.8760000000001</v>
      </c>
      <c r="E7" s="19">
        <f t="shared" si="0"/>
        <v>844.193</v>
      </c>
      <c r="F7" s="19">
        <f t="shared" si="0"/>
        <v>699.302</v>
      </c>
      <c r="G7" s="19">
        <f>G8+G11</f>
        <v>657.4639999999999</v>
      </c>
      <c r="H7" s="19">
        <f t="shared" si="0"/>
        <v>725.846</v>
      </c>
      <c r="I7" s="19">
        <f t="shared" si="0"/>
        <v>824.244</v>
      </c>
      <c r="J7" s="19">
        <f t="shared" si="0"/>
        <v>808.19</v>
      </c>
      <c r="K7" s="19">
        <f t="shared" si="0"/>
        <v>802.446</v>
      </c>
      <c r="L7" s="19">
        <f t="shared" si="0"/>
        <v>840.8110000000001</v>
      </c>
      <c r="M7" s="19">
        <f t="shared" si="0"/>
        <v>804.545</v>
      </c>
      <c r="N7" s="19">
        <f t="shared" si="0"/>
        <v>854.9649999999999</v>
      </c>
      <c r="O7" s="30">
        <f aca="true" t="shared" si="1" ref="O7:O15">SUM(C7:N7)</f>
        <v>9569.362</v>
      </c>
    </row>
    <row r="8" spans="1:15" ht="45" customHeight="1" thickBot="1">
      <c r="A8" s="177"/>
      <c r="B8" s="36" t="s">
        <v>39</v>
      </c>
      <c r="C8" s="37">
        <f>SUM(C9:C10)</f>
        <v>10.299</v>
      </c>
      <c r="D8" s="37">
        <f aca="true" t="shared" si="2" ref="D8:N8">SUM(D9:D10)</f>
        <v>11.729</v>
      </c>
      <c r="E8" s="37">
        <f t="shared" si="2"/>
        <v>13.389</v>
      </c>
      <c r="F8" s="37">
        <f t="shared" si="2"/>
        <v>14.64</v>
      </c>
      <c r="G8" s="37">
        <f>SUM(G9:G10)</f>
        <v>14.182</v>
      </c>
      <c r="H8" s="37">
        <f t="shared" si="2"/>
        <v>10.969999999999999</v>
      </c>
      <c r="I8" s="37">
        <f t="shared" si="2"/>
        <v>5.61</v>
      </c>
      <c r="J8" s="37">
        <f t="shared" si="2"/>
        <v>3.4029999999999996</v>
      </c>
      <c r="K8" s="37">
        <f t="shared" si="2"/>
        <v>2.438</v>
      </c>
      <c r="L8" s="37">
        <f t="shared" si="2"/>
        <v>3.191</v>
      </c>
      <c r="M8" s="37">
        <f t="shared" si="2"/>
        <v>4.216</v>
      </c>
      <c r="N8" s="37">
        <f t="shared" si="2"/>
        <v>10.24</v>
      </c>
      <c r="O8" s="37">
        <f t="shared" si="1"/>
        <v>104.307</v>
      </c>
    </row>
    <row r="9" spans="1:15" ht="45" customHeight="1">
      <c r="A9" s="177"/>
      <c r="B9" s="52" t="s">
        <v>18</v>
      </c>
      <c r="C9" s="15">
        <v>3.503</v>
      </c>
      <c r="D9" s="15">
        <v>3.548</v>
      </c>
      <c r="E9" s="15">
        <v>4.076</v>
      </c>
      <c r="F9" s="15">
        <v>3.971</v>
      </c>
      <c r="G9" s="15">
        <v>2.955</v>
      </c>
      <c r="H9" s="26">
        <v>1.238</v>
      </c>
      <c r="I9" s="26">
        <v>0.423</v>
      </c>
      <c r="J9" s="26">
        <v>0.127</v>
      </c>
      <c r="K9" s="26">
        <v>0</v>
      </c>
      <c r="L9" s="26">
        <v>0.142</v>
      </c>
      <c r="M9" s="26">
        <v>0.868</v>
      </c>
      <c r="N9" s="26">
        <v>3.191</v>
      </c>
      <c r="O9" s="29">
        <f t="shared" si="1"/>
        <v>24.04199999999999</v>
      </c>
    </row>
    <row r="10" spans="1:15" ht="45" customHeight="1" thickBot="1">
      <c r="A10" s="177"/>
      <c r="B10" s="53" t="s">
        <v>19</v>
      </c>
      <c r="C10" s="35">
        <v>6.796</v>
      </c>
      <c r="D10" s="35">
        <v>8.181</v>
      </c>
      <c r="E10" s="35">
        <v>9.313</v>
      </c>
      <c r="F10" s="35">
        <v>10.669</v>
      </c>
      <c r="G10" s="35">
        <v>11.227</v>
      </c>
      <c r="H10" s="28">
        <v>9.732</v>
      </c>
      <c r="I10" s="28">
        <v>5.187</v>
      </c>
      <c r="J10" s="28">
        <v>3.276</v>
      </c>
      <c r="K10" s="28">
        <v>2.438</v>
      </c>
      <c r="L10" s="28">
        <v>3.049</v>
      </c>
      <c r="M10" s="28">
        <v>3.348</v>
      </c>
      <c r="N10" s="28">
        <v>7.049</v>
      </c>
      <c r="O10" s="32">
        <f t="shared" si="1"/>
        <v>80.26500000000001</v>
      </c>
    </row>
    <row r="11" spans="1:15" ht="45" customHeight="1" thickBot="1">
      <c r="A11" s="177"/>
      <c r="B11" s="36" t="s">
        <v>40</v>
      </c>
      <c r="C11" s="37">
        <f aca="true" t="shared" si="3" ref="C11:N11">SUM(C12:C15)</f>
        <v>859.181</v>
      </c>
      <c r="D11" s="37">
        <f t="shared" si="3"/>
        <v>826.147</v>
      </c>
      <c r="E11" s="37">
        <f t="shared" si="3"/>
        <v>830.804</v>
      </c>
      <c r="F11" s="37">
        <f t="shared" si="3"/>
        <v>684.662</v>
      </c>
      <c r="G11" s="37">
        <f>SUM(G12:G15)</f>
        <v>643.2819999999999</v>
      </c>
      <c r="H11" s="37">
        <f t="shared" si="3"/>
        <v>714.876</v>
      </c>
      <c r="I11" s="37">
        <f t="shared" si="3"/>
        <v>818.634</v>
      </c>
      <c r="J11" s="37">
        <f t="shared" si="3"/>
        <v>804.787</v>
      </c>
      <c r="K11" s="37">
        <f t="shared" si="3"/>
        <v>800.008</v>
      </c>
      <c r="L11" s="37">
        <f t="shared" si="3"/>
        <v>837.6200000000001</v>
      </c>
      <c r="M11" s="37">
        <f t="shared" si="3"/>
        <v>800.329</v>
      </c>
      <c r="N11" s="37">
        <f t="shared" si="3"/>
        <v>844.7249999999999</v>
      </c>
      <c r="O11" s="38">
        <f t="shared" si="1"/>
        <v>9465.055</v>
      </c>
    </row>
    <row r="12" spans="1:15" ht="45" customHeight="1">
      <c r="A12" s="177"/>
      <c r="B12" s="52" t="s">
        <v>20</v>
      </c>
      <c r="C12" s="15">
        <v>268.555</v>
      </c>
      <c r="D12" s="15">
        <v>279.081</v>
      </c>
      <c r="E12" s="15">
        <v>248.89</v>
      </c>
      <c r="F12" s="15">
        <v>222.907</v>
      </c>
      <c r="G12" s="15">
        <v>194.723</v>
      </c>
      <c r="H12" s="15">
        <v>214.009</v>
      </c>
      <c r="I12" s="15">
        <v>222.744</v>
      </c>
      <c r="J12" s="15">
        <v>272.644</v>
      </c>
      <c r="K12" s="15">
        <v>207.644</v>
      </c>
      <c r="L12" s="15">
        <v>244.604</v>
      </c>
      <c r="M12" s="15">
        <v>276.068</v>
      </c>
      <c r="N12" s="15">
        <v>218.575</v>
      </c>
      <c r="O12" s="29">
        <f t="shared" si="1"/>
        <v>2870.4439999999995</v>
      </c>
    </row>
    <row r="13" spans="1:15" ht="45" customHeight="1">
      <c r="A13" s="177"/>
      <c r="B13" s="48" t="s">
        <v>23</v>
      </c>
      <c r="C13" s="16">
        <v>60.49</v>
      </c>
      <c r="D13" s="16">
        <v>30.666</v>
      </c>
      <c r="E13" s="16">
        <v>24.907</v>
      </c>
      <c r="F13" s="16">
        <v>38.765</v>
      </c>
      <c r="G13" s="16">
        <v>75.808</v>
      </c>
      <c r="H13" s="16">
        <v>74.989</v>
      </c>
      <c r="I13" s="16">
        <v>67.79</v>
      </c>
      <c r="J13" s="16">
        <v>63.876</v>
      </c>
      <c r="K13" s="16">
        <v>57.31</v>
      </c>
      <c r="L13" s="16">
        <v>61.844</v>
      </c>
      <c r="M13" s="16">
        <v>52.841</v>
      </c>
      <c r="N13" s="16">
        <v>47.512</v>
      </c>
      <c r="O13" s="31">
        <f t="shared" si="1"/>
        <v>656.798</v>
      </c>
    </row>
    <row r="14" spans="1:15" ht="45" customHeight="1">
      <c r="A14" s="177"/>
      <c r="B14" s="48" t="s">
        <v>19</v>
      </c>
      <c r="C14" s="16">
        <v>26.604</v>
      </c>
      <c r="D14" s="16">
        <v>5.031</v>
      </c>
      <c r="E14" s="16">
        <v>23.959</v>
      </c>
      <c r="F14" s="16">
        <v>23.394</v>
      </c>
      <c r="G14" s="16">
        <v>24.573</v>
      </c>
      <c r="H14" s="16">
        <v>25.228</v>
      </c>
      <c r="I14" s="16">
        <v>25.731</v>
      </c>
      <c r="J14" s="16">
        <v>17.408</v>
      </c>
      <c r="K14" s="16">
        <v>16.387</v>
      </c>
      <c r="L14" s="16">
        <v>12.052</v>
      </c>
      <c r="M14" s="16">
        <v>3.23</v>
      </c>
      <c r="N14" s="16">
        <v>23.204</v>
      </c>
      <c r="O14" s="31">
        <f t="shared" si="1"/>
        <v>226.801</v>
      </c>
    </row>
    <row r="15" spans="1:15" ht="45" customHeight="1" thickBot="1">
      <c r="A15" s="177"/>
      <c r="B15" s="53" t="s">
        <v>21</v>
      </c>
      <c r="C15" s="35">
        <v>503.532</v>
      </c>
      <c r="D15" s="35">
        <v>511.369</v>
      </c>
      <c r="E15" s="35">
        <v>533.048</v>
      </c>
      <c r="F15" s="35">
        <v>399.596</v>
      </c>
      <c r="G15" s="35">
        <v>348.178</v>
      </c>
      <c r="H15" s="35">
        <v>400.65</v>
      </c>
      <c r="I15" s="35">
        <v>502.369</v>
      </c>
      <c r="J15" s="35">
        <v>450.859</v>
      </c>
      <c r="K15" s="35">
        <v>518.667</v>
      </c>
      <c r="L15" s="35">
        <v>519.12</v>
      </c>
      <c r="M15" s="35">
        <v>468.19</v>
      </c>
      <c r="N15" s="35">
        <v>555.434</v>
      </c>
      <c r="O15" s="32">
        <f t="shared" si="1"/>
        <v>5711.012</v>
      </c>
    </row>
    <row r="16" spans="1:15" ht="45" customHeight="1" thickBot="1">
      <c r="A16" s="177"/>
      <c r="B16" s="25" t="s">
        <v>41</v>
      </c>
      <c r="C16" s="19">
        <f>C17+C18</f>
        <v>90.316</v>
      </c>
      <c r="D16" s="19">
        <f aca="true" t="shared" si="4" ref="D16:O16">D17+D18</f>
        <v>122.19800000000001</v>
      </c>
      <c r="E16" s="19">
        <f t="shared" si="4"/>
        <v>198.264</v>
      </c>
      <c r="F16" s="19">
        <f t="shared" si="4"/>
        <v>212.868</v>
      </c>
      <c r="G16" s="19">
        <f>G17+G18</f>
        <v>218.12599999999998</v>
      </c>
      <c r="H16" s="19">
        <f t="shared" si="4"/>
        <v>115.19200000000001</v>
      </c>
      <c r="I16" s="19">
        <f t="shared" si="4"/>
        <v>87.26</v>
      </c>
      <c r="J16" s="19">
        <f t="shared" si="4"/>
        <v>89.563</v>
      </c>
      <c r="K16" s="19">
        <f t="shared" si="4"/>
        <v>52.401999999999994</v>
      </c>
      <c r="L16" s="19">
        <f t="shared" si="4"/>
        <v>52.185</v>
      </c>
      <c r="M16" s="19">
        <f t="shared" si="4"/>
        <v>63.56699999999999</v>
      </c>
      <c r="N16" s="19">
        <f t="shared" si="4"/>
        <v>94.661</v>
      </c>
      <c r="O16" s="19">
        <f t="shared" si="4"/>
        <v>1396.6019999999999</v>
      </c>
    </row>
    <row r="17" spans="1:15" s="10" customFormat="1" ht="45" customHeight="1" thickBot="1">
      <c r="A17" s="177"/>
      <c r="B17" s="78" t="s">
        <v>39</v>
      </c>
      <c r="C17" s="79">
        <v>79.528</v>
      </c>
      <c r="D17" s="79">
        <v>86.381</v>
      </c>
      <c r="E17" s="79">
        <v>130.455</v>
      </c>
      <c r="F17" s="79">
        <v>131.428</v>
      </c>
      <c r="G17" s="79">
        <v>129.896</v>
      </c>
      <c r="H17" s="79">
        <v>108.078</v>
      </c>
      <c r="I17" s="79">
        <v>87.26</v>
      </c>
      <c r="J17" s="79">
        <v>64.028</v>
      </c>
      <c r="K17" s="79">
        <v>50.102</v>
      </c>
      <c r="L17" s="79">
        <v>52.185</v>
      </c>
      <c r="M17" s="79">
        <v>59.099</v>
      </c>
      <c r="N17" s="79">
        <v>94.661</v>
      </c>
      <c r="O17" s="80">
        <f aca="true" t="shared" si="5" ref="O17:O39">SUM(C17:N17)</f>
        <v>1073.1009999999999</v>
      </c>
    </row>
    <row r="18" spans="1:15" s="10" customFormat="1" ht="45" customHeight="1" thickBot="1">
      <c r="A18" s="177"/>
      <c r="B18" s="81" t="s">
        <v>40</v>
      </c>
      <c r="C18" s="37">
        <f>C19+C20</f>
        <v>10.788</v>
      </c>
      <c r="D18" s="37">
        <f aca="true" t="shared" si="6" ref="D18:N18">D19+D20</f>
        <v>35.817</v>
      </c>
      <c r="E18" s="37">
        <f t="shared" si="6"/>
        <v>67.809</v>
      </c>
      <c r="F18" s="37">
        <f t="shared" si="6"/>
        <v>81.44</v>
      </c>
      <c r="G18" s="37">
        <f t="shared" si="6"/>
        <v>88.23</v>
      </c>
      <c r="H18" s="37">
        <f t="shared" si="6"/>
        <v>7.114</v>
      </c>
      <c r="I18" s="162">
        <f t="shared" si="6"/>
        <v>0</v>
      </c>
      <c r="J18" s="162">
        <f t="shared" si="6"/>
        <v>25.535</v>
      </c>
      <c r="K18" s="162">
        <f t="shared" si="6"/>
        <v>2.3</v>
      </c>
      <c r="L18" s="162">
        <f t="shared" si="6"/>
        <v>0</v>
      </c>
      <c r="M18" s="162">
        <f t="shared" si="6"/>
        <v>4.468</v>
      </c>
      <c r="N18" s="162">
        <f t="shared" si="6"/>
        <v>0</v>
      </c>
      <c r="O18" s="37">
        <f>O19+O20</f>
        <v>323.50100000000003</v>
      </c>
    </row>
    <row r="19" spans="1:15" s="5" customFormat="1" ht="45" customHeight="1">
      <c r="A19" s="177"/>
      <c r="B19" s="76" t="s">
        <v>25</v>
      </c>
      <c r="C19" s="18">
        <v>0.475</v>
      </c>
      <c r="D19" s="18">
        <v>18.817</v>
      </c>
      <c r="E19" s="77">
        <v>67.809</v>
      </c>
      <c r="F19" s="18">
        <v>81.44</v>
      </c>
      <c r="G19" s="18">
        <v>88.23</v>
      </c>
      <c r="H19" s="18">
        <v>7.114</v>
      </c>
      <c r="I19" s="109">
        <v>0</v>
      </c>
      <c r="J19" s="109">
        <v>25.535</v>
      </c>
      <c r="K19" s="109">
        <v>2.3</v>
      </c>
      <c r="L19" s="109">
        <v>0</v>
      </c>
      <c r="M19" s="109">
        <v>4.468</v>
      </c>
      <c r="N19" s="109">
        <v>0</v>
      </c>
      <c r="O19" s="75">
        <f t="shared" si="5"/>
        <v>296.18800000000005</v>
      </c>
    </row>
    <row r="20" spans="1:15" s="5" customFormat="1" ht="45" customHeight="1" thickBot="1">
      <c r="A20" s="177"/>
      <c r="B20" s="51" t="s">
        <v>65</v>
      </c>
      <c r="C20" s="153">
        <v>10.313</v>
      </c>
      <c r="D20" s="153">
        <v>17</v>
      </c>
      <c r="E20" s="154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75">
        <f t="shared" si="5"/>
        <v>27.313000000000002</v>
      </c>
    </row>
    <row r="21" spans="1:15" s="6" customFormat="1" ht="42.75" thickBot="1">
      <c r="A21" s="177"/>
      <c r="B21" s="25" t="s">
        <v>24</v>
      </c>
      <c r="C21" s="19">
        <f>C22+C23</f>
        <v>959.796</v>
      </c>
      <c r="D21" s="19">
        <f aca="true" t="shared" si="7" ref="D21:O21">D22+D23</f>
        <v>960.0730000000001</v>
      </c>
      <c r="E21" s="19">
        <f t="shared" si="7"/>
        <v>1186.301</v>
      </c>
      <c r="F21" s="19">
        <f t="shared" si="7"/>
        <v>912.1700000000001</v>
      </c>
      <c r="G21" s="19">
        <f>G22+G23</f>
        <v>875.5899999999999</v>
      </c>
      <c r="H21" s="19">
        <f t="shared" si="7"/>
        <v>840.453</v>
      </c>
      <c r="I21" s="19">
        <f t="shared" si="7"/>
        <v>911.414</v>
      </c>
      <c r="J21" s="19">
        <f t="shared" si="7"/>
        <v>897.807</v>
      </c>
      <c r="K21" s="19">
        <f t="shared" si="7"/>
        <v>854.848</v>
      </c>
      <c r="L21" s="19">
        <f t="shared" si="7"/>
        <v>892.996</v>
      </c>
      <c r="M21" s="19">
        <f t="shared" si="7"/>
        <v>868.1119999999999</v>
      </c>
      <c r="N21" s="19">
        <f t="shared" si="7"/>
        <v>949.6259999999999</v>
      </c>
      <c r="O21" s="19">
        <f t="shared" si="7"/>
        <v>11109.185999999998</v>
      </c>
    </row>
    <row r="22" spans="1:15" s="6" customFormat="1" ht="45" customHeight="1" thickBot="1">
      <c r="A22" s="177"/>
      <c r="B22" s="36" t="s">
        <v>39</v>
      </c>
      <c r="C22" s="37">
        <v>89.827</v>
      </c>
      <c r="D22" s="37">
        <v>98.11</v>
      </c>
      <c r="E22" s="37">
        <v>143.844</v>
      </c>
      <c r="F22" s="37">
        <v>146.068</v>
      </c>
      <c r="G22" s="37">
        <v>144.078</v>
      </c>
      <c r="H22" s="37">
        <v>119.048</v>
      </c>
      <c r="I22" s="37">
        <v>92.78</v>
      </c>
      <c r="J22" s="37">
        <v>67.485</v>
      </c>
      <c r="K22" s="37">
        <v>52.54</v>
      </c>
      <c r="L22" s="37">
        <v>55.376</v>
      </c>
      <c r="M22" s="37">
        <v>63.315</v>
      </c>
      <c r="N22" s="37">
        <v>104.901</v>
      </c>
      <c r="O22" s="38">
        <f t="shared" si="5"/>
        <v>1177.372</v>
      </c>
    </row>
    <row r="23" spans="1:15" s="6" customFormat="1" ht="45" customHeight="1" thickBot="1">
      <c r="A23" s="177"/>
      <c r="B23" s="36" t="s">
        <v>40</v>
      </c>
      <c r="C23" s="37">
        <f>SUM(C24:C28)</f>
        <v>869.969</v>
      </c>
      <c r="D23" s="37">
        <f aca="true" t="shared" si="8" ref="D23:O23">SUM(D24:D28)</f>
        <v>861.9630000000001</v>
      </c>
      <c r="E23" s="37">
        <f t="shared" si="8"/>
        <v>1042.4569999999999</v>
      </c>
      <c r="F23" s="37">
        <f t="shared" si="8"/>
        <v>766.1020000000001</v>
      </c>
      <c r="G23" s="37">
        <f>SUM(G24:G28)</f>
        <v>731.512</v>
      </c>
      <c r="H23" s="37">
        <f t="shared" si="8"/>
        <v>721.405</v>
      </c>
      <c r="I23" s="37">
        <f t="shared" si="8"/>
        <v>818.634</v>
      </c>
      <c r="J23" s="37">
        <f t="shared" si="8"/>
        <v>830.322</v>
      </c>
      <c r="K23" s="37">
        <f t="shared" si="8"/>
        <v>802.308</v>
      </c>
      <c r="L23" s="37">
        <f t="shared" si="8"/>
        <v>837.62</v>
      </c>
      <c r="M23" s="37">
        <f t="shared" si="8"/>
        <v>804.7969999999999</v>
      </c>
      <c r="N23" s="37">
        <f t="shared" si="8"/>
        <v>844.7249999999999</v>
      </c>
      <c r="O23" s="37">
        <f t="shared" si="8"/>
        <v>9931.813999999998</v>
      </c>
    </row>
    <row r="24" spans="1:15" s="6" customFormat="1" ht="45" customHeight="1">
      <c r="A24" s="177"/>
      <c r="B24" s="52" t="s">
        <v>20</v>
      </c>
      <c r="C24" s="15">
        <v>295.159</v>
      </c>
      <c r="D24" s="15">
        <v>284.112</v>
      </c>
      <c r="E24" s="15">
        <v>143.844</v>
      </c>
      <c r="F24" s="15">
        <v>246.301</v>
      </c>
      <c r="G24" s="15">
        <v>219.296</v>
      </c>
      <c r="H24" s="15">
        <v>239.237</v>
      </c>
      <c r="I24" s="15">
        <v>248.475</v>
      </c>
      <c r="J24" s="15">
        <v>290.052</v>
      </c>
      <c r="K24" s="15">
        <v>224.031</v>
      </c>
      <c r="L24" s="15">
        <v>256.656</v>
      </c>
      <c r="M24" s="15">
        <v>279.298</v>
      </c>
      <c r="N24" s="15">
        <v>241.779</v>
      </c>
      <c r="O24" s="39">
        <f>SUM(C24:N24)</f>
        <v>2968.2400000000002</v>
      </c>
    </row>
    <row r="25" spans="1:15" s="6" customFormat="1" ht="45" customHeight="1">
      <c r="A25" s="177"/>
      <c r="B25" s="48" t="s">
        <v>23</v>
      </c>
      <c r="C25" s="16">
        <v>60.49</v>
      </c>
      <c r="D25" s="16">
        <v>30.666</v>
      </c>
      <c r="E25" s="16">
        <v>272.849</v>
      </c>
      <c r="F25" s="16">
        <v>38.765</v>
      </c>
      <c r="G25" s="16">
        <v>75.808</v>
      </c>
      <c r="H25" s="16">
        <v>74.989</v>
      </c>
      <c r="I25" s="16">
        <v>67.79</v>
      </c>
      <c r="J25" s="16">
        <v>63.876</v>
      </c>
      <c r="K25" s="16">
        <v>57.31</v>
      </c>
      <c r="L25" s="16">
        <v>61.844</v>
      </c>
      <c r="M25" s="16">
        <v>52.841</v>
      </c>
      <c r="N25" s="16">
        <v>47.512</v>
      </c>
      <c r="O25" s="40">
        <f>SUM(C25:N25)</f>
        <v>904.74</v>
      </c>
    </row>
    <row r="26" spans="1:15" s="6" customFormat="1" ht="45" customHeight="1">
      <c r="A26" s="177"/>
      <c r="B26" s="48" t="s">
        <v>21</v>
      </c>
      <c r="C26" s="16">
        <v>503.532</v>
      </c>
      <c r="D26" s="16">
        <v>511.369</v>
      </c>
      <c r="E26" s="16">
        <v>24.907</v>
      </c>
      <c r="F26" s="16">
        <v>399.596</v>
      </c>
      <c r="G26" s="16">
        <v>348.178</v>
      </c>
      <c r="H26" s="16">
        <v>400.065</v>
      </c>
      <c r="I26" s="16">
        <v>502.369</v>
      </c>
      <c r="J26" s="16">
        <v>450.859</v>
      </c>
      <c r="K26" s="16">
        <v>518.667</v>
      </c>
      <c r="L26" s="16">
        <v>519.12</v>
      </c>
      <c r="M26" s="16">
        <v>468.19</v>
      </c>
      <c r="N26" s="16">
        <v>555.434</v>
      </c>
      <c r="O26" s="40">
        <f>SUM(C26:N26)</f>
        <v>5202.286</v>
      </c>
    </row>
    <row r="27" spans="1:15" s="6" customFormat="1" ht="45" customHeight="1">
      <c r="A27" s="177"/>
      <c r="B27" s="74" t="s">
        <v>25</v>
      </c>
      <c r="C27" s="17">
        <v>0.475</v>
      </c>
      <c r="D27" s="17">
        <v>18.816</v>
      </c>
      <c r="E27" s="17">
        <v>533.048</v>
      </c>
      <c r="F27" s="17">
        <v>81.44</v>
      </c>
      <c r="G27" s="17">
        <v>88.23</v>
      </c>
      <c r="H27" s="17">
        <v>7.114</v>
      </c>
      <c r="I27" s="158">
        <v>0</v>
      </c>
      <c r="J27" s="158">
        <v>25.535</v>
      </c>
      <c r="K27" s="158">
        <v>2.3</v>
      </c>
      <c r="L27" s="158">
        <v>0</v>
      </c>
      <c r="M27" s="158">
        <v>4.468</v>
      </c>
      <c r="N27" s="158">
        <v>0</v>
      </c>
      <c r="O27" s="82">
        <f>SUM(C27:N27)</f>
        <v>761.4259999999999</v>
      </c>
    </row>
    <row r="28" spans="1:15" s="6" customFormat="1" ht="45" customHeight="1" thickBot="1">
      <c r="A28" s="178"/>
      <c r="B28" s="51" t="s">
        <v>64</v>
      </c>
      <c r="C28" s="35">
        <v>10.313</v>
      </c>
      <c r="D28" s="84">
        <v>17</v>
      </c>
      <c r="E28" s="35">
        <v>67.809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41">
        <f>SUM(C28:N28)</f>
        <v>95.122</v>
      </c>
    </row>
    <row r="29" spans="1:15" s="11" customFormat="1" ht="45" customHeight="1">
      <c r="A29" s="172" t="s">
        <v>353</v>
      </c>
      <c r="B29" s="22" t="s">
        <v>42</v>
      </c>
      <c r="C29" s="26">
        <v>13078.593</v>
      </c>
      <c r="D29" s="26">
        <v>21594.739</v>
      </c>
      <c r="E29" s="26">
        <v>7637.427</v>
      </c>
      <c r="F29" s="26">
        <v>13146.044</v>
      </c>
      <c r="G29" s="26">
        <v>7496.165</v>
      </c>
      <c r="H29" s="26">
        <v>13510.386</v>
      </c>
      <c r="I29" s="26">
        <v>18042.812</v>
      </c>
      <c r="J29" s="26">
        <v>19244.76</v>
      </c>
      <c r="K29" s="26">
        <v>13134.96</v>
      </c>
      <c r="L29" s="26">
        <v>11984.74</v>
      </c>
      <c r="M29" s="26">
        <v>15400.154</v>
      </c>
      <c r="N29" s="26">
        <v>29544.26</v>
      </c>
      <c r="O29" s="42">
        <f t="shared" si="5"/>
        <v>183815.04</v>
      </c>
    </row>
    <row r="30" spans="1:15" s="11" customFormat="1" ht="56.25">
      <c r="A30" s="175"/>
      <c r="B30" s="23" t="s">
        <v>26</v>
      </c>
      <c r="C30" s="27">
        <v>13326.402</v>
      </c>
      <c r="D30" s="27">
        <v>28563.859</v>
      </c>
      <c r="E30" s="27">
        <v>10367.662</v>
      </c>
      <c r="F30" s="27">
        <v>28711.053</v>
      </c>
      <c r="G30" s="27">
        <v>6509.292</v>
      </c>
      <c r="H30" s="27">
        <v>4092.529</v>
      </c>
      <c r="I30" s="27">
        <v>26847.262</v>
      </c>
      <c r="J30" s="27">
        <v>32471.641</v>
      </c>
      <c r="K30" s="27">
        <v>13496.718</v>
      </c>
      <c r="L30" s="27">
        <v>2393.435</v>
      </c>
      <c r="M30" s="27">
        <v>9697.337</v>
      </c>
      <c r="N30" s="27">
        <v>31398.821</v>
      </c>
      <c r="O30" s="43">
        <f t="shared" si="5"/>
        <v>207876.01099999997</v>
      </c>
    </row>
    <row r="31" spans="1:15" s="11" customFormat="1" ht="56.25">
      <c r="A31" s="175"/>
      <c r="B31" s="23" t="s">
        <v>27</v>
      </c>
      <c r="C31" s="27">
        <v>140539.962</v>
      </c>
      <c r="D31" s="27">
        <v>113609.52</v>
      </c>
      <c r="E31" s="27">
        <v>96356.5</v>
      </c>
      <c r="F31" s="27">
        <v>154201.938</v>
      </c>
      <c r="G31" s="27">
        <v>80408.545</v>
      </c>
      <c r="H31" s="27">
        <v>62826.774</v>
      </c>
      <c r="I31" s="27">
        <v>118586.182</v>
      </c>
      <c r="J31" s="27">
        <v>166591.734</v>
      </c>
      <c r="K31" s="27">
        <v>105562.313</v>
      </c>
      <c r="L31" s="27">
        <v>71992.735</v>
      </c>
      <c r="M31" s="27">
        <v>81186.86</v>
      </c>
      <c r="N31" s="27">
        <v>134339.958</v>
      </c>
      <c r="O31" s="43">
        <f t="shared" si="5"/>
        <v>1326203.0210000002</v>
      </c>
    </row>
    <row r="32" spans="1:15" s="11" customFormat="1" ht="33.75">
      <c r="A32" s="175"/>
      <c r="B32" s="23" t="s">
        <v>28</v>
      </c>
      <c r="C32" s="27">
        <v>26410.749</v>
      </c>
      <c r="D32" s="27">
        <v>0</v>
      </c>
      <c r="E32" s="27">
        <v>26440.501</v>
      </c>
      <c r="F32" s="27">
        <v>0</v>
      </c>
      <c r="G32" s="27">
        <v>26253.339</v>
      </c>
      <c r="H32" s="27">
        <v>26373.995</v>
      </c>
      <c r="I32" s="27">
        <v>24966.907</v>
      </c>
      <c r="J32" s="27">
        <v>26337.507</v>
      </c>
      <c r="K32" s="27">
        <v>0</v>
      </c>
      <c r="L32" s="27">
        <v>24877.248</v>
      </c>
      <c r="M32" s="27">
        <v>0</v>
      </c>
      <c r="N32" s="27">
        <v>25676.649</v>
      </c>
      <c r="O32" s="43">
        <f t="shared" si="5"/>
        <v>207336.89500000002</v>
      </c>
    </row>
    <row r="33" spans="1:15" s="11" customFormat="1" ht="78.75">
      <c r="A33" s="175"/>
      <c r="B33" s="23" t="s">
        <v>44</v>
      </c>
      <c r="C33" s="27">
        <v>39990.399</v>
      </c>
      <c r="D33" s="27">
        <v>36391.952</v>
      </c>
      <c r="E33" s="27">
        <v>48421.575</v>
      </c>
      <c r="F33" s="27">
        <v>62149.073</v>
      </c>
      <c r="G33" s="27">
        <v>55973.296</v>
      </c>
      <c r="H33" s="27">
        <v>94801.552</v>
      </c>
      <c r="I33" s="27">
        <v>72810.609</v>
      </c>
      <c r="J33" s="27">
        <v>106065.516</v>
      </c>
      <c r="K33" s="27">
        <v>65615.585</v>
      </c>
      <c r="L33" s="27">
        <v>0</v>
      </c>
      <c r="M33" s="27">
        <v>63519.166</v>
      </c>
      <c r="N33" s="27">
        <v>106430.845</v>
      </c>
      <c r="O33" s="43">
        <f t="shared" si="5"/>
        <v>752169.5679999999</v>
      </c>
    </row>
    <row r="34" spans="1:15" s="11" customFormat="1" ht="101.25">
      <c r="A34" s="175"/>
      <c r="B34" s="23" t="s">
        <v>9</v>
      </c>
      <c r="C34" s="27">
        <v>57054.127</v>
      </c>
      <c r="D34" s="27">
        <v>114063.658</v>
      </c>
      <c r="E34" s="27">
        <v>165027.153</v>
      </c>
      <c r="F34" s="27">
        <v>109627.192</v>
      </c>
      <c r="G34" s="27">
        <v>109353.044</v>
      </c>
      <c r="H34" s="27">
        <v>57005.798</v>
      </c>
      <c r="I34" s="27">
        <v>109417.959</v>
      </c>
      <c r="J34" s="27">
        <v>109534.204</v>
      </c>
      <c r="K34" s="27">
        <v>109364.642</v>
      </c>
      <c r="L34" s="27">
        <v>91556.73</v>
      </c>
      <c r="M34" s="27">
        <v>109029.547</v>
      </c>
      <c r="N34" s="27">
        <v>161189.143</v>
      </c>
      <c r="O34" s="43">
        <f t="shared" si="5"/>
        <v>1302223.1969999997</v>
      </c>
    </row>
    <row r="35" spans="1:15" s="11" customFormat="1" ht="112.5">
      <c r="A35" s="175"/>
      <c r="B35" s="23" t="s">
        <v>29</v>
      </c>
      <c r="C35" s="27">
        <v>37360.4</v>
      </c>
      <c r="D35" s="27">
        <v>781147.792</v>
      </c>
      <c r="E35" s="27">
        <v>127245.204</v>
      </c>
      <c r="F35" s="27">
        <v>45902.024</v>
      </c>
      <c r="G35" s="27">
        <v>0</v>
      </c>
      <c r="H35" s="27">
        <v>60842.843</v>
      </c>
      <c r="I35" s="27">
        <v>120954.985</v>
      </c>
      <c r="J35" s="27">
        <v>1642224.904</v>
      </c>
      <c r="K35" s="27">
        <v>59718.44</v>
      </c>
      <c r="L35" s="27">
        <v>109536.38</v>
      </c>
      <c r="M35" s="27">
        <v>101389.32</v>
      </c>
      <c r="N35" s="27">
        <v>65746.642</v>
      </c>
      <c r="O35" s="43">
        <f t="shared" si="5"/>
        <v>3152068.934</v>
      </c>
    </row>
    <row r="36" spans="1:15" s="11" customFormat="1" ht="67.5">
      <c r="A36" s="175"/>
      <c r="B36" s="23" t="s">
        <v>10</v>
      </c>
      <c r="C36" s="27">
        <v>16975.051</v>
      </c>
      <c r="D36" s="27">
        <v>0</v>
      </c>
      <c r="E36" s="27">
        <v>10136.078</v>
      </c>
      <c r="F36" s="27">
        <v>25252.184</v>
      </c>
      <c r="G36" s="27">
        <v>0</v>
      </c>
      <c r="H36" s="27">
        <v>28716.994</v>
      </c>
      <c r="I36" s="27">
        <v>0</v>
      </c>
      <c r="J36" s="27">
        <v>0</v>
      </c>
      <c r="K36" s="27">
        <v>31837.261</v>
      </c>
      <c r="L36" s="27">
        <v>0</v>
      </c>
      <c r="M36" s="27">
        <v>0</v>
      </c>
      <c r="N36" s="27">
        <v>10978.847</v>
      </c>
      <c r="O36" s="43">
        <f t="shared" si="5"/>
        <v>123896.415</v>
      </c>
    </row>
    <row r="37" spans="1:15" s="11" customFormat="1" ht="101.25">
      <c r="A37" s="175"/>
      <c r="B37" s="23" t="s">
        <v>30</v>
      </c>
      <c r="C37" s="27">
        <v>0</v>
      </c>
      <c r="D37" s="27">
        <v>184318.675</v>
      </c>
      <c r="E37" s="27">
        <v>113704.773</v>
      </c>
      <c r="F37" s="27">
        <v>59812.481</v>
      </c>
      <c r="G37" s="27">
        <v>60176.612</v>
      </c>
      <c r="H37" s="27">
        <v>60506.562</v>
      </c>
      <c r="I37" s="27">
        <v>111870.924</v>
      </c>
      <c r="J37" s="27">
        <v>51567.86</v>
      </c>
      <c r="K37" s="27">
        <v>60298.087</v>
      </c>
      <c r="L37" s="27">
        <v>25630.232</v>
      </c>
      <c r="M37" s="27">
        <v>54381.279</v>
      </c>
      <c r="N37" s="27">
        <v>111444.311</v>
      </c>
      <c r="O37" s="43">
        <f t="shared" si="5"/>
        <v>893711.7959999999</v>
      </c>
    </row>
    <row r="38" spans="1:15" s="11" customFormat="1" ht="112.5">
      <c r="A38" s="175"/>
      <c r="B38" s="23" t="s">
        <v>66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120277.467</v>
      </c>
      <c r="M38" s="20">
        <v>0</v>
      </c>
      <c r="N38" s="20">
        <v>0</v>
      </c>
      <c r="O38" s="83">
        <f t="shared" si="5"/>
        <v>120277.467</v>
      </c>
    </row>
    <row r="39" spans="1:15" s="6" customFormat="1" ht="45" customHeight="1" thickBot="1">
      <c r="A39" s="173"/>
      <c r="B39" s="24" t="s">
        <v>67</v>
      </c>
      <c r="C39" s="44">
        <v>0</v>
      </c>
      <c r="D39" s="44">
        <v>2988.475</v>
      </c>
      <c r="E39" s="44">
        <v>6019.012</v>
      </c>
      <c r="F39" s="44">
        <v>6105.177</v>
      </c>
      <c r="G39" s="44">
        <v>1410.44</v>
      </c>
      <c r="H39" s="44">
        <f>2165.4+8812.712</f>
        <v>10978.112</v>
      </c>
      <c r="I39" s="44">
        <f>1980.16+8664.237</f>
        <v>10644.396999999999</v>
      </c>
      <c r="J39" s="44">
        <f>865.02+2516.951</f>
        <v>3381.971</v>
      </c>
      <c r="K39" s="44">
        <f>1164.06+13782.798</f>
        <v>14946.858</v>
      </c>
      <c r="L39" s="44">
        <f>1041.48+6181.218</f>
        <v>7222.698</v>
      </c>
      <c r="M39" s="44">
        <f>651.56+2550.425</f>
        <v>3201.985</v>
      </c>
      <c r="N39" s="44">
        <v>491162</v>
      </c>
      <c r="O39" s="45">
        <f t="shared" si="5"/>
        <v>558061.125</v>
      </c>
    </row>
    <row r="40" spans="1:15" s="6" customFormat="1" ht="162" customHeight="1" thickBot="1">
      <c r="A40" s="172" t="s">
        <v>43</v>
      </c>
      <c r="B40" s="163" t="s">
        <v>354</v>
      </c>
      <c r="C40" s="50">
        <v>37360.4</v>
      </c>
      <c r="D40" s="50">
        <f>44441.176+33706.616</f>
        <v>78147.792</v>
      </c>
      <c r="E40" s="50">
        <f>25698.297+7152.167+64128.308+30266.432</f>
        <v>127245.204</v>
      </c>
      <c r="F40" s="50">
        <v>45902.024</v>
      </c>
      <c r="G40" s="50">
        <v>0</v>
      </c>
      <c r="H40" s="50">
        <f>17344.405+12759.373+30749.065</f>
        <v>60852.84299999999</v>
      </c>
      <c r="I40" s="50">
        <f>65396.3479999999+55558.637</f>
        <v>120954.9849999999</v>
      </c>
      <c r="J40" s="165">
        <f>40799.287+64898.194+58547.423</f>
        <v>164244.904</v>
      </c>
      <c r="K40" s="50">
        <v>59718.44</v>
      </c>
      <c r="L40" s="50">
        <v>0</v>
      </c>
      <c r="M40" s="50">
        <f>59612.271+41777.049</f>
        <v>101389.32</v>
      </c>
      <c r="N40" s="50">
        <f>32793.578+32953.064</f>
        <v>65746.64199999999</v>
      </c>
      <c r="O40" s="50">
        <f>SUM(C40:N40)</f>
        <v>861562.554</v>
      </c>
    </row>
    <row r="41" spans="1:15" ht="161.25" customHeight="1" thickBot="1">
      <c r="A41" s="173"/>
      <c r="B41" s="164" t="s">
        <v>355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f>SUM(C41:N41)</f>
        <v>0</v>
      </c>
    </row>
  </sheetData>
  <sheetProtection/>
  <mergeCells count="4">
    <mergeCell ref="A40:A41"/>
    <mergeCell ref="C5:O5"/>
    <mergeCell ref="A29:A39"/>
    <mergeCell ref="A7:A28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2.140625" style="0" customWidth="1"/>
    <col min="6" max="6" width="9.421875" style="0" bestFit="1" customWidth="1"/>
    <col min="15" max="15" width="10.7109375" style="0" bestFit="1" customWidth="1"/>
  </cols>
  <sheetData>
    <row r="1" spans="1:5" s="2" customFormat="1" ht="19.5" customHeight="1">
      <c r="A1" s="3" t="s">
        <v>366</v>
      </c>
      <c r="B1" s="13"/>
      <c r="C1" s="3"/>
      <c r="D1" s="4"/>
      <c r="E1" s="8"/>
    </row>
    <row r="2" spans="1:5" s="2" customFormat="1" ht="12.75" customHeight="1">
      <c r="A2" s="2" t="s">
        <v>37</v>
      </c>
      <c r="B2" s="12"/>
      <c r="D2" s="4"/>
      <c r="E2" s="8"/>
    </row>
    <row r="3" spans="2:5" s="2" customFormat="1" ht="6.75" customHeight="1" thickBot="1">
      <c r="B3" s="12"/>
      <c r="D3" s="4"/>
      <c r="E3" s="8"/>
    </row>
    <row r="4" spans="2:15" s="2" customFormat="1" ht="13.5" customHeight="1" thickBot="1">
      <c r="B4" s="12"/>
      <c r="C4" s="174">
        <v>2012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2:15" s="2" customFormat="1" ht="79.5" thickBot="1">
      <c r="B5" s="12"/>
      <c r="C5" s="33" t="s">
        <v>11</v>
      </c>
      <c r="D5" s="33" t="s">
        <v>12</v>
      </c>
      <c r="E5" s="33" t="s">
        <v>13</v>
      </c>
      <c r="F5" s="33" t="s">
        <v>14</v>
      </c>
      <c r="G5" s="33" t="s">
        <v>15</v>
      </c>
      <c r="H5" s="33" t="s">
        <v>16</v>
      </c>
      <c r="I5" s="33" t="s">
        <v>31</v>
      </c>
      <c r="J5" s="33" t="s">
        <v>32</v>
      </c>
      <c r="K5" s="33" t="s">
        <v>33</v>
      </c>
      <c r="L5" s="33" t="s">
        <v>34</v>
      </c>
      <c r="M5" s="33" t="s">
        <v>35</v>
      </c>
      <c r="N5" s="33" t="s">
        <v>36</v>
      </c>
      <c r="O5" s="33" t="s">
        <v>68</v>
      </c>
    </row>
    <row r="6" spans="1:15" s="2" customFormat="1" ht="13.5" thickBot="1">
      <c r="A6" s="176" t="s">
        <v>22</v>
      </c>
      <c r="B6" s="179" t="s">
        <v>45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5" s="2" customFormat="1" ht="21.75" thickBot="1">
      <c r="A7" s="177"/>
      <c r="B7" s="25" t="s">
        <v>46</v>
      </c>
      <c r="C7" s="54">
        <f>C8+C14+C22</f>
        <v>959.796</v>
      </c>
      <c r="D7" s="54">
        <f aca="true" t="shared" si="0" ref="D7:O7">D8+D14+D22</f>
        <v>960.3870000000002</v>
      </c>
      <c r="E7" s="54">
        <f t="shared" si="0"/>
        <v>1042.4569999999999</v>
      </c>
      <c r="F7" s="54">
        <f t="shared" si="0"/>
        <v>912.1700000000001</v>
      </c>
      <c r="G7" s="54">
        <f>G8+G14+G22</f>
        <v>855.59</v>
      </c>
      <c r="H7" s="54">
        <f t="shared" si="0"/>
        <v>840.4499999999999</v>
      </c>
      <c r="I7" s="54">
        <f t="shared" si="0"/>
        <v>911.414</v>
      </c>
      <c r="J7" s="54">
        <f t="shared" si="0"/>
        <v>897.8069999999999</v>
      </c>
      <c r="K7" s="54">
        <f t="shared" si="0"/>
        <v>854.848</v>
      </c>
      <c r="L7" s="54">
        <f t="shared" si="0"/>
        <v>892.9960000000001</v>
      </c>
      <c r="M7" s="54">
        <f t="shared" si="0"/>
        <v>868.112</v>
      </c>
      <c r="N7" s="54">
        <f t="shared" si="0"/>
        <v>949.626</v>
      </c>
      <c r="O7" s="54">
        <f t="shared" si="0"/>
        <v>10945.653000000002</v>
      </c>
    </row>
    <row r="8" spans="1:15" s="2" customFormat="1" ht="23.25" thickBot="1">
      <c r="A8" s="177"/>
      <c r="B8" s="36" t="s">
        <v>47</v>
      </c>
      <c r="C8" s="55">
        <f>SUM(C9:C13)</f>
        <v>89.82700000000001</v>
      </c>
      <c r="D8" s="55">
        <f aca="true" t="shared" si="1" ref="D8:O8">SUM(D9:D13)</f>
        <v>98.11</v>
      </c>
      <c r="E8" s="55">
        <f t="shared" si="1"/>
        <v>143.84399999999997</v>
      </c>
      <c r="F8" s="55">
        <f t="shared" si="1"/>
        <v>146.068</v>
      </c>
      <c r="G8" s="55">
        <f>SUM(G9:G13)</f>
        <v>144.078</v>
      </c>
      <c r="H8" s="55">
        <f t="shared" si="1"/>
        <v>119.04499999999999</v>
      </c>
      <c r="I8" s="55">
        <f t="shared" si="1"/>
        <v>92.86999999999999</v>
      </c>
      <c r="J8" s="55">
        <f t="shared" si="1"/>
        <v>67.485</v>
      </c>
      <c r="K8" s="55">
        <f t="shared" si="1"/>
        <v>52.540000000000006</v>
      </c>
      <c r="L8" s="55">
        <f t="shared" si="1"/>
        <v>55.376000000000005</v>
      </c>
      <c r="M8" s="55">
        <f t="shared" si="1"/>
        <v>63.315000000000005</v>
      </c>
      <c r="N8" s="72">
        <f t="shared" si="1"/>
        <v>104.90100000000001</v>
      </c>
      <c r="O8" s="55">
        <f t="shared" si="1"/>
        <v>1177.459</v>
      </c>
    </row>
    <row r="9" spans="1:15" s="2" customFormat="1" ht="12.75">
      <c r="A9" s="177"/>
      <c r="B9" s="52" t="s">
        <v>48</v>
      </c>
      <c r="C9" s="56">
        <v>60.309</v>
      </c>
      <c r="D9" s="34">
        <v>65.19</v>
      </c>
      <c r="E9" s="34">
        <v>100.529</v>
      </c>
      <c r="F9" s="56">
        <v>100.855</v>
      </c>
      <c r="G9" s="56">
        <v>99.66</v>
      </c>
      <c r="H9" s="56">
        <v>84.473</v>
      </c>
      <c r="I9" s="56">
        <v>78.27</v>
      </c>
      <c r="J9" s="56">
        <v>59.697</v>
      </c>
      <c r="K9" s="56">
        <v>47.499</v>
      </c>
      <c r="L9" s="56">
        <v>48.763</v>
      </c>
      <c r="M9" s="56">
        <v>54.107</v>
      </c>
      <c r="N9" s="56">
        <v>73.745</v>
      </c>
      <c r="O9" s="57">
        <f>SUM(C9:N9)</f>
        <v>873.0970000000001</v>
      </c>
    </row>
    <row r="10" spans="1:15" s="2" customFormat="1" ht="22.5">
      <c r="A10" s="177"/>
      <c r="B10" s="48" t="s">
        <v>49</v>
      </c>
      <c r="C10" s="58">
        <v>14.093</v>
      </c>
      <c r="D10" s="59">
        <v>16.373</v>
      </c>
      <c r="E10" s="59">
        <v>19.685</v>
      </c>
      <c r="F10" s="58">
        <v>19.893</v>
      </c>
      <c r="G10" s="58">
        <v>20.425</v>
      </c>
      <c r="H10" s="58">
        <v>15.567</v>
      </c>
      <c r="I10" s="58">
        <v>4.851</v>
      </c>
      <c r="J10" s="58">
        <v>1.874</v>
      </c>
      <c r="K10" s="58">
        <v>0.561</v>
      </c>
      <c r="L10" s="58">
        <v>0.264</v>
      </c>
      <c r="M10" s="58">
        <v>1.697</v>
      </c>
      <c r="N10" s="58">
        <v>16.002</v>
      </c>
      <c r="O10" s="60">
        <f>SUM(C10:N10)</f>
        <v>131.285</v>
      </c>
    </row>
    <row r="11" spans="1:15" s="2" customFormat="1" ht="12.75">
      <c r="A11" s="177"/>
      <c r="B11" s="48" t="s">
        <v>50</v>
      </c>
      <c r="C11" s="58">
        <v>5.126</v>
      </c>
      <c r="D11" s="59">
        <v>4.818</v>
      </c>
      <c r="E11" s="59">
        <v>10.241</v>
      </c>
      <c r="F11" s="58">
        <v>10.68</v>
      </c>
      <c r="G11" s="58">
        <v>9.811</v>
      </c>
      <c r="H11" s="58">
        <v>8.035</v>
      </c>
      <c r="I11" s="58">
        <v>4.139</v>
      </c>
      <c r="J11" s="58">
        <v>2.511</v>
      </c>
      <c r="K11" s="58">
        <v>2.042</v>
      </c>
      <c r="L11" s="58">
        <v>3.158</v>
      </c>
      <c r="M11" s="58">
        <v>3.295</v>
      </c>
      <c r="N11" s="58">
        <v>4.914</v>
      </c>
      <c r="O11" s="60">
        <f>SUM(C11:N11)</f>
        <v>68.77000000000001</v>
      </c>
    </row>
    <row r="12" spans="1:15" s="2" customFormat="1" ht="12.75">
      <c r="A12" s="177"/>
      <c r="B12" s="48" t="s">
        <v>18</v>
      </c>
      <c r="C12" s="58">
        <v>3.503</v>
      </c>
      <c r="D12" s="59">
        <v>3.548</v>
      </c>
      <c r="E12" s="59">
        <v>4.076</v>
      </c>
      <c r="F12" s="58">
        <v>3.971</v>
      </c>
      <c r="G12" s="58">
        <v>2.955</v>
      </c>
      <c r="H12" s="58">
        <v>1.238</v>
      </c>
      <c r="I12" s="86">
        <v>0.423</v>
      </c>
      <c r="J12" s="61">
        <v>0.127</v>
      </c>
      <c r="K12" s="86">
        <v>0</v>
      </c>
      <c r="L12" s="86">
        <v>0.142</v>
      </c>
      <c r="M12" s="86">
        <v>0.868</v>
      </c>
      <c r="N12" s="86">
        <v>3.191</v>
      </c>
      <c r="O12" s="60">
        <f>SUM(C12:N12)</f>
        <v>24.04199999999999</v>
      </c>
    </row>
    <row r="13" spans="1:15" s="2" customFormat="1" ht="13.5" thickBot="1">
      <c r="A13" s="177"/>
      <c r="B13" s="53" t="s">
        <v>19</v>
      </c>
      <c r="C13" s="62">
        <v>6.796</v>
      </c>
      <c r="D13" s="63">
        <v>8.181</v>
      </c>
      <c r="E13" s="63">
        <v>9.313</v>
      </c>
      <c r="F13" s="62">
        <v>10.669</v>
      </c>
      <c r="G13" s="62">
        <v>11.227</v>
      </c>
      <c r="H13" s="62">
        <v>9.732</v>
      </c>
      <c r="I13" s="62">
        <v>5.187</v>
      </c>
      <c r="J13" s="62">
        <v>3.276</v>
      </c>
      <c r="K13" s="62">
        <v>2.438</v>
      </c>
      <c r="L13" s="62">
        <v>3.049</v>
      </c>
      <c r="M13" s="62">
        <v>3.348</v>
      </c>
      <c r="N13" s="62">
        <v>7.049</v>
      </c>
      <c r="O13" s="64">
        <f>SUM(C13:N13)</f>
        <v>80.26500000000001</v>
      </c>
    </row>
    <row r="14" spans="1:15" s="2" customFormat="1" ht="34.5" thickBot="1">
      <c r="A14" s="177"/>
      <c r="B14" s="36" t="s">
        <v>51</v>
      </c>
      <c r="C14" s="65">
        <f>SUM(C15:C21)</f>
        <v>859.181</v>
      </c>
      <c r="D14" s="65">
        <f aca="true" t="shared" si="2" ref="D14:O14">SUM(D15:D21)</f>
        <v>826.1530000000001</v>
      </c>
      <c r="E14" s="65">
        <f t="shared" si="2"/>
        <v>830.804</v>
      </c>
      <c r="F14" s="65">
        <f t="shared" si="2"/>
        <v>684.662</v>
      </c>
      <c r="G14" s="65">
        <f>SUM(G15:G21)</f>
        <v>643.282</v>
      </c>
      <c r="H14" s="65">
        <f t="shared" si="2"/>
        <v>714.2909999999999</v>
      </c>
      <c r="I14" s="65">
        <f t="shared" si="2"/>
        <v>818.544</v>
      </c>
      <c r="J14" s="65">
        <f t="shared" si="2"/>
        <v>804.7869999999999</v>
      </c>
      <c r="K14" s="65">
        <f t="shared" si="2"/>
        <v>800.008</v>
      </c>
      <c r="L14" s="65">
        <f t="shared" si="2"/>
        <v>837.6200000000001</v>
      </c>
      <c r="M14" s="65">
        <f t="shared" si="2"/>
        <v>800.329</v>
      </c>
      <c r="N14" s="65">
        <f t="shared" si="2"/>
        <v>844.725</v>
      </c>
      <c r="O14" s="65">
        <f t="shared" si="2"/>
        <v>9464.386</v>
      </c>
    </row>
    <row r="15" spans="1:15" s="2" customFormat="1" ht="12.75">
      <c r="A15" s="177"/>
      <c r="B15" s="52" t="s">
        <v>52</v>
      </c>
      <c r="C15" s="56">
        <v>156.39</v>
      </c>
      <c r="D15" s="34">
        <v>157.81</v>
      </c>
      <c r="E15" s="34">
        <v>152.51</v>
      </c>
      <c r="F15" s="56">
        <v>119.54</v>
      </c>
      <c r="G15" s="56">
        <v>103.5</v>
      </c>
      <c r="H15" s="56">
        <v>143.21</v>
      </c>
      <c r="I15" s="56">
        <v>125.14</v>
      </c>
      <c r="J15" s="56">
        <v>160.72</v>
      </c>
      <c r="K15" s="56">
        <v>141.91</v>
      </c>
      <c r="L15" s="56">
        <v>154.74</v>
      </c>
      <c r="M15" s="56">
        <v>180.83</v>
      </c>
      <c r="N15" s="56">
        <v>152.32</v>
      </c>
      <c r="O15" s="57">
        <f aca="true" t="shared" si="3" ref="O15:O21">SUM(C15:N15)</f>
        <v>1748.62</v>
      </c>
    </row>
    <row r="16" spans="1:15" s="2" customFormat="1" ht="12.75">
      <c r="A16" s="177"/>
      <c r="B16" s="46" t="s">
        <v>53</v>
      </c>
      <c r="C16" s="66">
        <v>112.165</v>
      </c>
      <c r="D16" s="67">
        <v>121.271</v>
      </c>
      <c r="E16" s="67">
        <v>96.38</v>
      </c>
      <c r="F16" s="66">
        <v>103.367</v>
      </c>
      <c r="G16" s="66">
        <v>91.223</v>
      </c>
      <c r="H16" s="66">
        <v>70.799</v>
      </c>
      <c r="I16" s="66">
        <v>97.604</v>
      </c>
      <c r="J16" s="66">
        <v>111.924</v>
      </c>
      <c r="K16" s="66">
        <v>65.734</v>
      </c>
      <c r="L16" s="66">
        <v>89.864</v>
      </c>
      <c r="M16" s="66">
        <v>95.238</v>
      </c>
      <c r="N16" s="66">
        <v>66.255</v>
      </c>
      <c r="O16" s="68">
        <f t="shared" si="3"/>
        <v>1121.824</v>
      </c>
    </row>
    <row r="17" spans="1:15" s="2" customFormat="1" ht="12.75">
      <c r="A17" s="177"/>
      <c r="B17" s="46" t="s">
        <v>54</v>
      </c>
      <c r="C17" s="66">
        <v>246.959</v>
      </c>
      <c r="D17" s="67">
        <v>269.514</v>
      </c>
      <c r="E17" s="67">
        <v>255.45</v>
      </c>
      <c r="F17" s="66">
        <v>164.793</v>
      </c>
      <c r="G17" s="66">
        <v>226.985</v>
      </c>
      <c r="H17" s="66">
        <v>269.883</v>
      </c>
      <c r="I17" s="66">
        <v>253.927</v>
      </c>
      <c r="J17" s="66">
        <v>244.217</v>
      </c>
      <c r="K17" s="66">
        <v>258.021</v>
      </c>
      <c r="L17" s="66">
        <v>254.505</v>
      </c>
      <c r="M17" s="66">
        <v>197.136</v>
      </c>
      <c r="N17" s="66">
        <v>266.067</v>
      </c>
      <c r="O17" s="68">
        <f t="shared" si="3"/>
        <v>2907.4570000000003</v>
      </c>
    </row>
    <row r="18" spans="1:15" s="2" customFormat="1" ht="12.75">
      <c r="A18" s="177"/>
      <c r="B18" s="46" t="s">
        <v>55</v>
      </c>
      <c r="C18" s="66">
        <v>256.573</v>
      </c>
      <c r="D18" s="67">
        <v>241.855</v>
      </c>
      <c r="E18" s="67">
        <v>277.598</v>
      </c>
      <c r="F18" s="66">
        <v>234.803</v>
      </c>
      <c r="G18" s="66">
        <v>121.193</v>
      </c>
      <c r="H18" s="66">
        <v>130.182</v>
      </c>
      <c r="I18" s="66">
        <v>248.442</v>
      </c>
      <c r="J18" s="66">
        <v>206.642</v>
      </c>
      <c r="K18" s="66">
        <v>260.646</v>
      </c>
      <c r="L18" s="66">
        <v>264.615</v>
      </c>
      <c r="M18" s="66">
        <v>271.054</v>
      </c>
      <c r="N18" s="66">
        <v>289.367</v>
      </c>
      <c r="O18" s="68">
        <f t="shared" si="3"/>
        <v>2802.9700000000003</v>
      </c>
    </row>
    <row r="19" spans="1:15" s="2" customFormat="1" ht="12.75">
      <c r="A19" s="177"/>
      <c r="B19" s="48" t="s">
        <v>8</v>
      </c>
      <c r="C19" s="58">
        <v>22.192</v>
      </c>
      <c r="D19" s="59">
        <v>12.339</v>
      </c>
      <c r="E19" s="59">
        <v>4.998</v>
      </c>
      <c r="F19" s="58">
        <v>16.492</v>
      </c>
      <c r="G19" s="58">
        <v>37.541</v>
      </c>
      <c r="H19" s="58">
        <v>38.527</v>
      </c>
      <c r="I19" s="58">
        <v>32.137</v>
      </c>
      <c r="J19" s="58">
        <v>31.739</v>
      </c>
      <c r="K19" s="58">
        <v>26.155</v>
      </c>
      <c r="L19" s="58">
        <v>29.258</v>
      </c>
      <c r="M19" s="58">
        <v>23.55</v>
      </c>
      <c r="N19" s="58">
        <v>25.522</v>
      </c>
      <c r="O19" s="68">
        <f t="shared" si="3"/>
        <v>300.45</v>
      </c>
    </row>
    <row r="20" spans="1:15" s="2" customFormat="1" ht="12.75">
      <c r="A20" s="177"/>
      <c r="B20" s="48" t="s">
        <v>56</v>
      </c>
      <c r="C20" s="58">
        <v>38.298</v>
      </c>
      <c r="D20" s="59">
        <v>18.327</v>
      </c>
      <c r="E20" s="59">
        <v>19.909</v>
      </c>
      <c r="F20" s="58">
        <v>22.273</v>
      </c>
      <c r="G20" s="58">
        <v>38.267</v>
      </c>
      <c r="H20" s="58">
        <v>36.462</v>
      </c>
      <c r="I20" s="58">
        <v>35.563</v>
      </c>
      <c r="J20" s="58">
        <v>32.137</v>
      </c>
      <c r="K20" s="58">
        <v>31.155</v>
      </c>
      <c r="L20" s="58">
        <v>32.586</v>
      </c>
      <c r="M20" s="58">
        <v>29.291</v>
      </c>
      <c r="N20" s="58">
        <v>21.99</v>
      </c>
      <c r="O20" s="68">
        <f t="shared" si="3"/>
        <v>356.258</v>
      </c>
    </row>
    <row r="21" spans="1:15" s="2" customFormat="1" ht="13.5" thickBot="1">
      <c r="A21" s="177"/>
      <c r="B21" s="53" t="s">
        <v>57</v>
      </c>
      <c r="C21" s="62">
        <v>26.604</v>
      </c>
      <c r="D21" s="63">
        <v>5.037</v>
      </c>
      <c r="E21" s="63">
        <v>23.959</v>
      </c>
      <c r="F21" s="62">
        <v>23.394</v>
      </c>
      <c r="G21" s="62">
        <v>24.573</v>
      </c>
      <c r="H21" s="62">
        <v>25.228</v>
      </c>
      <c r="I21" s="62">
        <v>25.731</v>
      </c>
      <c r="J21" s="62">
        <v>17.408</v>
      </c>
      <c r="K21" s="62">
        <v>16.387</v>
      </c>
      <c r="L21" s="62">
        <v>12.052</v>
      </c>
      <c r="M21" s="62">
        <v>3.23</v>
      </c>
      <c r="N21" s="62">
        <v>23.204</v>
      </c>
      <c r="O21" s="64">
        <f t="shared" si="3"/>
        <v>226.80700000000002</v>
      </c>
    </row>
    <row r="22" spans="1:15" s="2" customFormat="1" ht="32.25" thickBot="1">
      <c r="A22" s="177"/>
      <c r="B22" s="69" t="s">
        <v>58</v>
      </c>
      <c r="C22" s="70">
        <f aca="true" t="shared" si="4" ref="C22:H22">SUM(C23:C24)</f>
        <v>10.788</v>
      </c>
      <c r="D22" s="70">
        <f t="shared" si="4"/>
        <v>36.123999999999995</v>
      </c>
      <c r="E22" s="70">
        <f t="shared" si="4"/>
        <v>67.809</v>
      </c>
      <c r="F22" s="70">
        <f t="shared" si="4"/>
        <v>81.44</v>
      </c>
      <c r="G22" s="70">
        <f t="shared" si="4"/>
        <v>68.23</v>
      </c>
      <c r="H22" s="70">
        <f t="shared" si="4"/>
        <v>7.114</v>
      </c>
      <c r="I22" s="161">
        <f aca="true" t="shared" si="5" ref="I22:O22">SUM(I23:I24)</f>
        <v>0</v>
      </c>
      <c r="J22" s="161">
        <f t="shared" si="5"/>
        <v>25.535</v>
      </c>
      <c r="K22" s="161">
        <f t="shared" si="5"/>
        <v>2.3</v>
      </c>
      <c r="L22" s="161">
        <f t="shared" si="5"/>
        <v>0</v>
      </c>
      <c r="M22" s="161">
        <f t="shared" si="5"/>
        <v>4.468</v>
      </c>
      <c r="N22" s="161">
        <f t="shared" si="5"/>
        <v>0</v>
      </c>
      <c r="O22" s="70">
        <f t="shared" si="5"/>
        <v>303.808</v>
      </c>
    </row>
    <row r="23" spans="1:15" s="2" customFormat="1" ht="22.5">
      <c r="A23" s="177"/>
      <c r="B23" s="52" t="s">
        <v>59</v>
      </c>
      <c r="C23" s="56">
        <v>0.475</v>
      </c>
      <c r="D23" s="34">
        <v>18.816</v>
      </c>
      <c r="E23" s="34">
        <v>67.809</v>
      </c>
      <c r="F23" s="56">
        <v>81.44</v>
      </c>
      <c r="G23" s="56">
        <v>68.23</v>
      </c>
      <c r="H23" s="56">
        <v>7.114</v>
      </c>
      <c r="I23" s="159">
        <v>0</v>
      </c>
      <c r="J23" s="159">
        <v>25.535</v>
      </c>
      <c r="K23" s="159">
        <v>2.3</v>
      </c>
      <c r="L23" s="159">
        <v>0</v>
      </c>
      <c r="M23" s="159">
        <v>4.468</v>
      </c>
      <c r="N23" s="159">
        <v>0</v>
      </c>
      <c r="O23" s="57">
        <f>SUM(C23:N23)</f>
        <v>276.187</v>
      </c>
    </row>
    <row r="24" spans="1:15" s="2" customFormat="1" ht="23.25" thickBot="1">
      <c r="A24" s="177"/>
      <c r="B24" s="51" t="s">
        <v>60</v>
      </c>
      <c r="C24" s="156">
        <v>10.313</v>
      </c>
      <c r="D24" s="157">
        <v>17.308</v>
      </c>
      <c r="E24" s="157">
        <v>0</v>
      </c>
      <c r="F24" s="156">
        <v>0</v>
      </c>
      <c r="G24" s="156">
        <v>0</v>
      </c>
      <c r="H24" s="156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71">
        <f>SUM(C24:N24)</f>
        <v>27.621000000000002</v>
      </c>
    </row>
    <row r="25" spans="1:15" s="2" customFormat="1" ht="42.75" thickBot="1">
      <c r="A25" s="177"/>
      <c r="B25" s="25" t="s">
        <v>61</v>
      </c>
      <c r="C25" s="73">
        <f>SUM(C26:C27)</f>
        <v>10.788</v>
      </c>
      <c r="D25" s="73">
        <f aca="true" t="shared" si="6" ref="D25:O25">SUM(D26:D27)</f>
        <v>1463.7</v>
      </c>
      <c r="E25" s="73">
        <f t="shared" si="6"/>
        <v>1490.63</v>
      </c>
      <c r="F25" s="155">
        <f t="shared" si="6"/>
        <v>1349.8</v>
      </c>
      <c r="G25" s="73">
        <f>SUM(G26:G27)</f>
        <v>1264</v>
      </c>
      <c r="H25" s="73">
        <f>SUM(H26:H27)</f>
        <v>1224</v>
      </c>
      <c r="I25" s="73">
        <f t="shared" si="6"/>
        <v>1342</v>
      </c>
      <c r="J25" s="73">
        <f t="shared" si="6"/>
        <v>1344</v>
      </c>
      <c r="K25" s="73">
        <f t="shared" si="6"/>
        <v>1321</v>
      </c>
      <c r="L25" s="73">
        <f t="shared" si="6"/>
        <v>1335</v>
      </c>
      <c r="M25" s="73">
        <f t="shared" si="6"/>
        <v>1337</v>
      </c>
      <c r="N25" s="73">
        <f t="shared" si="6"/>
        <v>1390</v>
      </c>
      <c r="O25" s="73">
        <f t="shared" si="6"/>
        <v>14871.918000000001</v>
      </c>
    </row>
    <row r="26" spans="1:15" s="6" customFormat="1" ht="22.5">
      <c r="A26" s="177"/>
      <c r="B26" s="52" t="s">
        <v>62</v>
      </c>
      <c r="C26" s="152">
        <v>0.475</v>
      </c>
      <c r="D26" s="26">
        <v>156.5</v>
      </c>
      <c r="E26" s="26">
        <v>198</v>
      </c>
      <c r="F26" s="34">
        <v>204.6</v>
      </c>
      <c r="G26" s="26">
        <v>196</v>
      </c>
      <c r="H26" s="26">
        <v>172</v>
      </c>
      <c r="I26" s="26">
        <v>142</v>
      </c>
      <c r="J26" s="26">
        <v>122</v>
      </c>
      <c r="K26" s="26">
        <v>115</v>
      </c>
      <c r="L26" s="26">
        <v>115</v>
      </c>
      <c r="M26" s="26">
        <v>135</v>
      </c>
      <c r="N26" s="26">
        <v>169</v>
      </c>
      <c r="O26" s="47">
        <f>SUM(C26:N26)</f>
        <v>1725.575</v>
      </c>
    </row>
    <row r="27" spans="1:15" s="6" customFormat="1" ht="23.25" thickBot="1">
      <c r="A27" s="178"/>
      <c r="B27" s="53" t="s">
        <v>40</v>
      </c>
      <c r="C27" s="28">
        <v>10.313</v>
      </c>
      <c r="D27" s="28">
        <v>1307.2</v>
      </c>
      <c r="E27" s="28">
        <v>1292.63</v>
      </c>
      <c r="F27" s="63">
        <v>1145.2</v>
      </c>
      <c r="G27" s="28">
        <v>1068</v>
      </c>
      <c r="H27" s="28">
        <v>1052</v>
      </c>
      <c r="I27" s="28">
        <v>1200</v>
      </c>
      <c r="J27" s="28">
        <v>1222</v>
      </c>
      <c r="K27" s="28">
        <v>1206</v>
      </c>
      <c r="L27" s="28">
        <v>1220</v>
      </c>
      <c r="M27" s="28">
        <v>1202</v>
      </c>
      <c r="N27" s="28">
        <v>1221</v>
      </c>
      <c r="O27" s="28">
        <f>SUM(C27:N27)</f>
        <v>13146.343</v>
      </c>
    </row>
    <row r="29" spans="1:15" ht="18.75">
      <c r="A29" s="3" t="s">
        <v>367</v>
      </c>
      <c r="B29" s="13"/>
      <c r="C29" s="3"/>
      <c r="D29" s="4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 t="s">
        <v>37</v>
      </c>
      <c r="B30" s="12"/>
      <c r="C30" s="2"/>
      <c r="D30" s="4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6.75" customHeight="1" thickBot="1">
      <c r="A31" s="2"/>
      <c r="B31" s="12"/>
      <c r="C31" s="2"/>
      <c r="D31" s="4"/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5" customHeight="1" thickBot="1">
      <c r="A32" s="2"/>
      <c r="B32" s="12"/>
      <c r="C32" s="174">
        <v>2012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</row>
    <row r="33" spans="1:15" ht="48" thickBot="1">
      <c r="A33" s="2"/>
      <c r="B33" s="12"/>
      <c r="C33" s="33" t="s">
        <v>11</v>
      </c>
      <c r="D33" s="33" t="s">
        <v>12</v>
      </c>
      <c r="E33" s="33" t="s">
        <v>13</v>
      </c>
      <c r="F33" s="33" t="s">
        <v>14</v>
      </c>
      <c r="G33" s="33" t="s">
        <v>15</v>
      </c>
      <c r="H33" s="33" t="s">
        <v>16</v>
      </c>
      <c r="I33" s="33" t="s">
        <v>31</v>
      </c>
      <c r="J33" s="33" t="s">
        <v>32</v>
      </c>
      <c r="K33" s="33" t="s">
        <v>33</v>
      </c>
      <c r="L33" s="33" t="s">
        <v>34</v>
      </c>
      <c r="M33" s="33" t="s">
        <v>35</v>
      </c>
      <c r="N33" s="33" t="s">
        <v>36</v>
      </c>
      <c r="O33" s="33" t="s">
        <v>68</v>
      </c>
    </row>
    <row r="34" spans="1:15" ht="13.5" thickBot="1">
      <c r="A34" s="176" t="s">
        <v>63</v>
      </c>
      <c r="B34" s="179" t="s">
        <v>45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</row>
    <row r="35" spans="1:15" ht="21.75" thickBot="1">
      <c r="A35" s="177"/>
      <c r="B35" s="25" t="s">
        <v>46</v>
      </c>
      <c r="C35" s="87">
        <f aca="true" t="shared" si="7" ref="C35:O35">C36+C42+C50</f>
        <v>99.97999999999999</v>
      </c>
      <c r="D35" s="87">
        <f t="shared" si="7"/>
        <v>99.98</v>
      </c>
      <c r="E35" s="87">
        <f t="shared" si="7"/>
        <v>99.99000000000001</v>
      </c>
      <c r="F35" s="87">
        <f t="shared" si="7"/>
        <v>100.00999999999999</v>
      </c>
      <c r="G35" s="87">
        <f t="shared" si="7"/>
        <v>100.00000000000001</v>
      </c>
      <c r="H35" s="87">
        <f t="shared" si="7"/>
        <v>100</v>
      </c>
      <c r="I35" s="87">
        <f t="shared" si="7"/>
        <v>100.00999999999999</v>
      </c>
      <c r="J35" s="87">
        <f t="shared" si="7"/>
        <v>100</v>
      </c>
      <c r="K35" s="87">
        <f t="shared" si="7"/>
        <v>100.00999999999999</v>
      </c>
      <c r="L35" s="87">
        <f t="shared" si="7"/>
        <v>100</v>
      </c>
      <c r="M35" s="87">
        <f t="shared" si="7"/>
        <v>99.99</v>
      </c>
      <c r="N35" s="87">
        <f t="shared" si="7"/>
        <v>100.01999999999998</v>
      </c>
      <c r="O35" s="87">
        <f t="shared" si="7"/>
        <v>1199.99</v>
      </c>
    </row>
    <row r="36" spans="1:15" ht="23.25" thickBot="1">
      <c r="A36" s="177"/>
      <c r="B36" s="36" t="s">
        <v>47</v>
      </c>
      <c r="C36" s="88">
        <f aca="true" t="shared" si="8" ref="C36:O36">SUM(C37:C41)</f>
        <v>9.349999999999998</v>
      </c>
      <c r="D36" s="89">
        <f t="shared" si="8"/>
        <v>10.209999999999999</v>
      </c>
      <c r="E36" s="88">
        <f t="shared" si="8"/>
        <v>13.790000000000003</v>
      </c>
      <c r="F36" s="88">
        <f t="shared" si="8"/>
        <v>16.02</v>
      </c>
      <c r="G36" s="88">
        <f t="shared" si="8"/>
        <v>16.450000000000003</v>
      </c>
      <c r="H36" s="88">
        <f t="shared" si="8"/>
        <v>14.17</v>
      </c>
      <c r="I36" s="88">
        <f t="shared" si="8"/>
        <v>10.19</v>
      </c>
      <c r="J36" s="88">
        <f t="shared" si="8"/>
        <v>7.510000000000001</v>
      </c>
      <c r="K36" s="88">
        <f t="shared" si="8"/>
        <v>6.16</v>
      </c>
      <c r="L36" s="88">
        <f t="shared" si="8"/>
        <v>6.199999999999999</v>
      </c>
      <c r="M36" s="88">
        <f t="shared" si="8"/>
        <v>7.3</v>
      </c>
      <c r="N36" s="89">
        <f t="shared" si="8"/>
        <v>11.059999999999999</v>
      </c>
      <c r="O36" s="88">
        <f t="shared" si="8"/>
        <v>128.41000000000003</v>
      </c>
    </row>
    <row r="37" spans="1:15" ht="12.75">
      <c r="A37" s="177"/>
      <c r="B37" s="52" t="s">
        <v>48</v>
      </c>
      <c r="C37" s="90">
        <v>6.28</v>
      </c>
      <c r="D37" s="91">
        <v>6.79</v>
      </c>
      <c r="E37" s="91">
        <v>9.64</v>
      </c>
      <c r="F37" s="90">
        <v>11.06</v>
      </c>
      <c r="G37" s="90">
        <v>11.38</v>
      </c>
      <c r="H37" s="90">
        <v>10.05</v>
      </c>
      <c r="I37" s="90">
        <v>8.59</v>
      </c>
      <c r="J37" s="90">
        <v>6.65</v>
      </c>
      <c r="K37" s="90">
        <v>5.56</v>
      </c>
      <c r="L37" s="90">
        <v>5.46</v>
      </c>
      <c r="M37" s="90">
        <v>6.23</v>
      </c>
      <c r="N37" s="90">
        <v>7.77</v>
      </c>
      <c r="O37" s="92">
        <f>SUM(C37:N37)</f>
        <v>95.46000000000001</v>
      </c>
    </row>
    <row r="38" spans="1:15" ht="22.5">
      <c r="A38" s="177"/>
      <c r="B38" s="48" t="s">
        <v>49</v>
      </c>
      <c r="C38" s="93">
        <v>1.47</v>
      </c>
      <c r="D38" s="94">
        <v>1.7</v>
      </c>
      <c r="E38" s="94">
        <v>1.89</v>
      </c>
      <c r="F38" s="93">
        <v>2.18</v>
      </c>
      <c r="G38" s="93">
        <v>2.33</v>
      </c>
      <c r="H38" s="93">
        <v>1.85</v>
      </c>
      <c r="I38" s="93">
        <v>0.53</v>
      </c>
      <c r="J38" s="93">
        <v>0.21</v>
      </c>
      <c r="K38" s="93">
        <v>0.07</v>
      </c>
      <c r="L38" s="93">
        <v>0.03</v>
      </c>
      <c r="M38" s="93">
        <v>0.2</v>
      </c>
      <c r="N38" s="93">
        <v>1.69</v>
      </c>
      <c r="O38" s="95">
        <f>SUM(C38:N38)</f>
        <v>14.149999999999999</v>
      </c>
    </row>
    <row r="39" spans="1:15" ht="12.75">
      <c r="A39" s="177"/>
      <c r="B39" s="48" t="s">
        <v>50</v>
      </c>
      <c r="C39" s="93">
        <v>0.53</v>
      </c>
      <c r="D39" s="94">
        <v>0.5</v>
      </c>
      <c r="E39" s="94">
        <v>0.98</v>
      </c>
      <c r="F39" s="93">
        <v>1.17</v>
      </c>
      <c r="G39" s="93">
        <v>1.12</v>
      </c>
      <c r="H39" s="93">
        <v>0.96</v>
      </c>
      <c r="I39" s="93">
        <v>0.45</v>
      </c>
      <c r="J39" s="93">
        <v>0.28</v>
      </c>
      <c r="K39" s="93">
        <v>0.24</v>
      </c>
      <c r="L39" s="93">
        <v>0.35</v>
      </c>
      <c r="M39" s="93">
        <v>0.38</v>
      </c>
      <c r="N39" s="93">
        <v>0.52</v>
      </c>
      <c r="O39" s="95">
        <f>SUM(C39:N39)</f>
        <v>7.48</v>
      </c>
    </row>
    <row r="40" spans="1:15" ht="12.75">
      <c r="A40" s="177"/>
      <c r="B40" s="48" t="s">
        <v>18</v>
      </c>
      <c r="C40" s="93">
        <v>0.36</v>
      </c>
      <c r="D40" s="94">
        <v>0.37</v>
      </c>
      <c r="E40" s="94">
        <v>0.39</v>
      </c>
      <c r="F40" s="93">
        <v>0.44</v>
      </c>
      <c r="G40" s="93">
        <v>0.34</v>
      </c>
      <c r="H40" s="93">
        <v>0.15</v>
      </c>
      <c r="I40" s="93">
        <v>0.05</v>
      </c>
      <c r="J40" s="93">
        <v>0.01</v>
      </c>
      <c r="K40" s="93">
        <v>0</v>
      </c>
      <c r="L40" s="93">
        <v>0.02</v>
      </c>
      <c r="M40" s="93">
        <v>0.1</v>
      </c>
      <c r="N40" s="93">
        <v>0.34</v>
      </c>
      <c r="O40" s="95">
        <f>SUM(C40:N40)</f>
        <v>2.57</v>
      </c>
    </row>
    <row r="41" spans="1:15" ht="13.5" thickBot="1">
      <c r="A41" s="177"/>
      <c r="B41" s="53" t="s">
        <v>19</v>
      </c>
      <c r="C41" s="96">
        <v>0.71</v>
      </c>
      <c r="D41" s="97">
        <v>0.85</v>
      </c>
      <c r="E41" s="97">
        <v>0.89</v>
      </c>
      <c r="F41" s="96">
        <v>1.17</v>
      </c>
      <c r="G41" s="96">
        <v>1.28</v>
      </c>
      <c r="H41" s="96">
        <v>1.16</v>
      </c>
      <c r="I41" s="96">
        <v>0.57</v>
      </c>
      <c r="J41" s="96">
        <v>0.36</v>
      </c>
      <c r="K41" s="96">
        <v>0.29</v>
      </c>
      <c r="L41" s="96">
        <v>0.34</v>
      </c>
      <c r="M41" s="96">
        <v>0.39</v>
      </c>
      <c r="N41" s="96">
        <v>0.74</v>
      </c>
      <c r="O41" s="98">
        <f>SUM(C41:N41)</f>
        <v>8.750000000000002</v>
      </c>
    </row>
    <row r="42" spans="1:15" ht="34.5" thickBot="1">
      <c r="A42" s="177"/>
      <c r="B42" s="36" t="s">
        <v>51</v>
      </c>
      <c r="C42" s="99">
        <f aca="true" t="shared" si="9" ref="C42:O42">SUM(C43:C49)</f>
        <v>89.50999999999999</v>
      </c>
      <c r="D42" s="99">
        <f t="shared" si="9"/>
        <v>86.01</v>
      </c>
      <c r="E42" s="99">
        <f t="shared" si="9"/>
        <v>79.7</v>
      </c>
      <c r="F42" s="99">
        <f t="shared" si="9"/>
        <v>75.06</v>
      </c>
      <c r="G42" s="99">
        <f t="shared" si="9"/>
        <v>73.47000000000001</v>
      </c>
      <c r="H42" s="99">
        <f t="shared" si="9"/>
        <v>84.98</v>
      </c>
      <c r="I42" s="99">
        <f t="shared" si="9"/>
        <v>89.82</v>
      </c>
      <c r="J42" s="99">
        <f t="shared" si="9"/>
        <v>89.64999999999999</v>
      </c>
      <c r="K42" s="99">
        <f t="shared" si="9"/>
        <v>93.58</v>
      </c>
      <c r="L42" s="99">
        <f t="shared" si="9"/>
        <v>93.8</v>
      </c>
      <c r="M42" s="99">
        <f t="shared" si="9"/>
        <v>92.17999999999999</v>
      </c>
      <c r="N42" s="99">
        <f t="shared" si="9"/>
        <v>88.95999999999998</v>
      </c>
      <c r="O42" s="99">
        <f t="shared" si="9"/>
        <v>1036.72</v>
      </c>
    </row>
    <row r="43" spans="1:15" ht="12.75">
      <c r="A43" s="177"/>
      <c r="B43" s="52" t="s">
        <v>52</v>
      </c>
      <c r="C43" s="90">
        <v>16.29</v>
      </c>
      <c r="D43" s="91">
        <v>16.43</v>
      </c>
      <c r="E43" s="91">
        <v>14.63</v>
      </c>
      <c r="F43" s="90">
        <v>13.11</v>
      </c>
      <c r="G43" s="90">
        <v>11.82</v>
      </c>
      <c r="H43" s="90">
        <v>17.04</v>
      </c>
      <c r="I43" s="90">
        <v>13.73</v>
      </c>
      <c r="J43" s="90">
        <v>17.9</v>
      </c>
      <c r="K43" s="90">
        <v>16.6</v>
      </c>
      <c r="L43" s="90">
        <v>17.33</v>
      </c>
      <c r="M43" s="90">
        <v>20.83</v>
      </c>
      <c r="N43" s="90">
        <v>16.04</v>
      </c>
      <c r="O43" s="92">
        <f aca="true" t="shared" si="10" ref="O43:O49">SUM(C43:N43)</f>
        <v>191.74999999999997</v>
      </c>
    </row>
    <row r="44" spans="1:15" ht="12.75">
      <c r="A44" s="177"/>
      <c r="B44" s="46" t="s">
        <v>53</v>
      </c>
      <c r="C44" s="100">
        <v>11.69</v>
      </c>
      <c r="D44" s="101">
        <v>12.63</v>
      </c>
      <c r="E44" s="101">
        <v>9.25</v>
      </c>
      <c r="F44" s="100">
        <v>11.33</v>
      </c>
      <c r="G44" s="100">
        <v>10.42</v>
      </c>
      <c r="H44" s="100">
        <v>8.42</v>
      </c>
      <c r="I44" s="100">
        <v>10.71</v>
      </c>
      <c r="J44" s="100">
        <v>12.47</v>
      </c>
      <c r="K44" s="100">
        <v>7.69</v>
      </c>
      <c r="L44" s="100">
        <v>10.06</v>
      </c>
      <c r="M44" s="100">
        <v>10.97</v>
      </c>
      <c r="N44" s="100">
        <v>6.98</v>
      </c>
      <c r="O44" s="102">
        <f t="shared" si="10"/>
        <v>122.62</v>
      </c>
    </row>
    <row r="45" spans="1:15" ht="12.75">
      <c r="A45" s="177"/>
      <c r="B45" s="46" t="s">
        <v>54</v>
      </c>
      <c r="C45" s="100">
        <v>25.73</v>
      </c>
      <c r="D45" s="101">
        <v>28.06</v>
      </c>
      <c r="E45" s="101">
        <v>24.5</v>
      </c>
      <c r="F45" s="100">
        <v>18.07</v>
      </c>
      <c r="G45" s="100">
        <v>25.92</v>
      </c>
      <c r="H45" s="100">
        <v>32.11</v>
      </c>
      <c r="I45" s="100">
        <v>27.86</v>
      </c>
      <c r="J45" s="100">
        <v>27.2</v>
      </c>
      <c r="K45" s="100">
        <v>30.18</v>
      </c>
      <c r="L45" s="100">
        <v>28.5</v>
      </c>
      <c r="M45" s="100">
        <v>22.71</v>
      </c>
      <c r="N45" s="100">
        <v>28.02</v>
      </c>
      <c r="O45" s="102">
        <f t="shared" si="10"/>
        <v>318.85999999999996</v>
      </c>
    </row>
    <row r="46" spans="1:15" ht="12.75">
      <c r="A46" s="177"/>
      <c r="B46" s="46" t="s">
        <v>55</v>
      </c>
      <c r="C46" s="100">
        <v>26.73</v>
      </c>
      <c r="D46" s="101">
        <v>25.18</v>
      </c>
      <c r="E46" s="101">
        <v>26.63</v>
      </c>
      <c r="F46" s="100">
        <v>25.74</v>
      </c>
      <c r="G46" s="100">
        <v>13.84</v>
      </c>
      <c r="H46" s="100">
        <v>15.49</v>
      </c>
      <c r="I46" s="100">
        <v>27.26</v>
      </c>
      <c r="J46" s="100">
        <v>23.02</v>
      </c>
      <c r="K46" s="100">
        <v>30.49</v>
      </c>
      <c r="L46" s="100">
        <v>29.63</v>
      </c>
      <c r="M46" s="100">
        <v>31.22</v>
      </c>
      <c r="N46" s="100">
        <v>30.47</v>
      </c>
      <c r="O46" s="102">
        <f t="shared" si="10"/>
        <v>305.70000000000005</v>
      </c>
    </row>
    <row r="47" spans="1:15" ht="12.75">
      <c r="A47" s="177"/>
      <c r="B47" s="48" t="s">
        <v>8</v>
      </c>
      <c r="C47" s="93">
        <v>2.31</v>
      </c>
      <c r="D47" s="94">
        <v>1.28</v>
      </c>
      <c r="E47" s="94">
        <v>0.48</v>
      </c>
      <c r="F47" s="93">
        <v>1.81</v>
      </c>
      <c r="G47" s="93">
        <v>4.29</v>
      </c>
      <c r="H47" s="93">
        <v>4.58</v>
      </c>
      <c r="I47" s="93">
        <v>3.53</v>
      </c>
      <c r="J47" s="93">
        <v>3.54</v>
      </c>
      <c r="K47" s="93">
        <v>3.06</v>
      </c>
      <c r="L47" s="93">
        <v>3.28</v>
      </c>
      <c r="M47" s="93">
        <v>2.71</v>
      </c>
      <c r="N47" s="93">
        <v>2.69</v>
      </c>
      <c r="O47" s="102">
        <f t="shared" si="10"/>
        <v>33.56</v>
      </c>
    </row>
    <row r="48" spans="1:15" ht="12.75">
      <c r="A48" s="177"/>
      <c r="B48" s="48" t="s">
        <v>56</v>
      </c>
      <c r="C48" s="93">
        <v>3.99</v>
      </c>
      <c r="D48" s="94">
        <v>1.91</v>
      </c>
      <c r="E48" s="94">
        <v>1.91</v>
      </c>
      <c r="F48" s="93">
        <v>2.44</v>
      </c>
      <c r="G48" s="93">
        <v>4.37</v>
      </c>
      <c r="H48" s="93">
        <v>4.34</v>
      </c>
      <c r="I48" s="93">
        <v>3.91</v>
      </c>
      <c r="J48" s="93">
        <v>3.58</v>
      </c>
      <c r="K48" s="93">
        <v>3.64</v>
      </c>
      <c r="L48" s="93">
        <v>3.65</v>
      </c>
      <c r="M48" s="93">
        <v>3.37</v>
      </c>
      <c r="N48" s="93">
        <v>2.32</v>
      </c>
      <c r="O48" s="102">
        <f t="shared" si="10"/>
        <v>39.43</v>
      </c>
    </row>
    <row r="49" spans="1:15" ht="13.5" thickBot="1">
      <c r="A49" s="177"/>
      <c r="B49" s="53" t="s">
        <v>57</v>
      </c>
      <c r="C49" s="96">
        <v>2.77</v>
      </c>
      <c r="D49" s="97">
        <v>0.52</v>
      </c>
      <c r="E49" s="97">
        <v>2.3</v>
      </c>
      <c r="F49" s="96">
        <v>2.56</v>
      </c>
      <c r="G49" s="96">
        <v>2.81</v>
      </c>
      <c r="H49" s="96">
        <v>3</v>
      </c>
      <c r="I49" s="96">
        <v>2.82</v>
      </c>
      <c r="J49" s="96">
        <v>1.94</v>
      </c>
      <c r="K49" s="96">
        <v>1.92</v>
      </c>
      <c r="L49" s="96">
        <v>1.35</v>
      </c>
      <c r="M49" s="96">
        <v>0.37</v>
      </c>
      <c r="N49" s="96">
        <v>2.44</v>
      </c>
      <c r="O49" s="98">
        <f t="shared" si="10"/>
        <v>24.800000000000004</v>
      </c>
    </row>
    <row r="50" spans="1:15" ht="32.25" thickBot="1">
      <c r="A50" s="177"/>
      <c r="B50" s="69" t="s">
        <v>58</v>
      </c>
      <c r="C50" s="103">
        <f aca="true" t="shared" si="11" ref="C50:O50">SUM(C51:C52)</f>
        <v>1.12</v>
      </c>
      <c r="D50" s="103">
        <f t="shared" si="11"/>
        <v>3.76</v>
      </c>
      <c r="E50" s="103">
        <f t="shared" si="11"/>
        <v>6.5</v>
      </c>
      <c r="F50" s="103">
        <f t="shared" si="11"/>
        <v>8.93</v>
      </c>
      <c r="G50" s="103">
        <f t="shared" si="11"/>
        <v>10.08</v>
      </c>
      <c r="H50" s="103">
        <f t="shared" si="11"/>
        <v>0.85</v>
      </c>
      <c r="I50" s="103">
        <f t="shared" si="11"/>
        <v>0</v>
      </c>
      <c r="J50" s="103">
        <f t="shared" si="11"/>
        <v>2.84</v>
      </c>
      <c r="K50" s="103">
        <f t="shared" si="11"/>
        <v>0.27</v>
      </c>
      <c r="L50" s="103">
        <f t="shared" si="11"/>
        <v>0</v>
      </c>
      <c r="M50" s="103">
        <f t="shared" si="11"/>
        <v>0.51</v>
      </c>
      <c r="N50" s="103">
        <f t="shared" si="11"/>
        <v>0</v>
      </c>
      <c r="O50" s="103">
        <f t="shared" si="11"/>
        <v>34.86</v>
      </c>
    </row>
    <row r="51" spans="1:15" ht="22.5">
      <c r="A51" s="177"/>
      <c r="B51" s="52" t="s">
        <v>59</v>
      </c>
      <c r="C51" s="90">
        <v>0.05</v>
      </c>
      <c r="D51" s="91">
        <v>1.96</v>
      </c>
      <c r="E51" s="91">
        <v>6.5</v>
      </c>
      <c r="F51" s="90">
        <v>8.93</v>
      </c>
      <c r="G51" s="90">
        <v>10.08</v>
      </c>
      <c r="H51" s="90">
        <v>0.85</v>
      </c>
      <c r="I51" s="90">
        <v>0</v>
      </c>
      <c r="J51" s="90">
        <v>2.84</v>
      </c>
      <c r="K51" s="90">
        <v>0.27</v>
      </c>
      <c r="L51" s="90">
        <v>0</v>
      </c>
      <c r="M51" s="90">
        <v>0.51</v>
      </c>
      <c r="N51" s="90">
        <v>0</v>
      </c>
      <c r="O51" s="92">
        <f>SUM(C51:N51)</f>
        <v>31.99</v>
      </c>
    </row>
    <row r="52" spans="1:15" ht="23.25" thickBot="1">
      <c r="A52" s="177"/>
      <c r="B52" s="51" t="s">
        <v>60</v>
      </c>
      <c r="C52" s="104">
        <v>1.07</v>
      </c>
      <c r="D52" s="105">
        <v>1.8</v>
      </c>
      <c r="E52" s="105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6">
        <f>SUM(C52:N52)</f>
        <v>2.87</v>
      </c>
    </row>
    <row r="53" spans="1:15" ht="42.75" thickBot="1">
      <c r="A53" s="177"/>
      <c r="B53" s="25" t="s">
        <v>61</v>
      </c>
      <c r="C53" s="107">
        <f aca="true" t="shared" si="12" ref="C53:O53">SUM(C54:C55)</f>
        <v>100</v>
      </c>
      <c r="D53" s="107">
        <f t="shared" si="12"/>
        <v>100</v>
      </c>
      <c r="E53" s="107">
        <f t="shared" si="12"/>
        <v>100</v>
      </c>
      <c r="F53" s="107">
        <f t="shared" si="12"/>
        <v>100</v>
      </c>
      <c r="G53" s="107">
        <f t="shared" si="12"/>
        <v>100</v>
      </c>
      <c r="H53" s="107">
        <f t="shared" si="12"/>
        <v>100</v>
      </c>
      <c r="I53" s="107">
        <f t="shared" si="12"/>
        <v>100</v>
      </c>
      <c r="J53" s="107">
        <f t="shared" si="12"/>
        <v>100</v>
      </c>
      <c r="K53" s="107">
        <f t="shared" si="12"/>
        <v>100</v>
      </c>
      <c r="L53" s="107">
        <f t="shared" si="12"/>
        <v>100</v>
      </c>
      <c r="M53" s="107">
        <f t="shared" si="12"/>
        <v>100</v>
      </c>
      <c r="N53" s="107">
        <f t="shared" si="12"/>
        <v>100</v>
      </c>
      <c r="O53" s="107">
        <f t="shared" si="12"/>
        <v>1200</v>
      </c>
    </row>
    <row r="54" spans="1:15" ht="22.5">
      <c r="A54" s="177"/>
      <c r="B54" s="52" t="s">
        <v>62</v>
      </c>
      <c r="C54" s="91">
        <v>10.04</v>
      </c>
      <c r="D54" s="91">
        <v>10.69</v>
      </c>
      <c r="E54" s="91">
        <v>13.28</v>
      </c>
      <c r="F54" s="91">
        <v>15.16</v>
      </c>
      <c r="G54" s="91">
        <v>15.51</v>
      </c>
      <c r="H54" s="91">
        <v>14.05</v>
      </c>
      <c r="I54" s="91">
        <v>10.58</v>
      </c>
      <c r="J54" s="91">
        <v>9.08</v>
      </c>
      <c r="K54" s="91">
        <v>8.71</v>
      </c>
      <c r="L54" s="91">
        <v>8.61</v>
      </c>
      <c r="M54" s="91">
        <v>10.1</v>
      </c>
      <c r="N54" s="91">
        <v>12.16</v>
      </c>
      <c r="O54" s="108">
        <f>SUM(C54:N54)</f>
        <v>137.97</v>
      </c>
    </row>
    <row r="55" spans="1:15" ht="23.25" thickBot="1">
      <c r="A55" s="178"/>
      <c r="B55" s="53" t="s">
        <v>40</v>
      </c>
      <c r="C55" s="97">
        <v>89.96</v>
      </c>
      <c r="D55" s="97">
        <v>89.31</v>
      </c>
      <c r="E55" s="97">
        <v>86.72</v>
      </c>
      <c r="F55" s="97">
        <v>84.84</v>
      </c>
      <c r="G55" s="97">
        <v>84.49</v>
      </c>
      <c r="H55" s="97">
        <v>85.95</v>
      </c>
      <c r="I55" s="97">
        <v>89.42</v>
      </c>
      <c r="J55" s="97">
        <v>90.92</v>
      </c>
      <c r="K55" s="97">
        <v>91.29</v>
      </c>
      <c r="L55" s="97">
        <v>91.39</v>
      </c>
      <c r="M55" s="97">
        <v>89.9</v>
      </c>
      <c r="N55" s="97">
        <v>87.84</v>
      </c>
      <c r="O55" s="97">
        <f>SUM(C55:N55)</f>
        <v>1062.03</v>
      </c>
    </row>
  </sheetData>
  <sheetProtection/>
  <mergeCells count="6">
    <mergeCell ref="C32:O32"/>
    <mergeCell ref="A34:A55"/>
    <mergeCell ref="B34:O34"/>
    <mergeCell ref="C4:O4"/>
    <mergeCell ref="A6:A27"/>
    <mergeCell ref="B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10" width="16.421875" style="1" customWidth="1"/>
    <col min="11" max="16384" width="9.140625" style="1" customWidth="1"/>
  </cols>
  <sheetData>
    <row r="1" spans="1:5" s="2" customFormat="1" ht="19.5" customHeight="1">
      <c r="A1" s="3" t="s">
        <v>368</v>
      </c>
      <c r="B1" s="13"/>
      <c r="C1" s="3"/>
      <c r="D1" s="4"/>
      <c r="E1" s="8"/>
    </row>
    <row r="2" spans="1:5" s="2" customFormat="1" ht="12.75" customHeight="1">
      <c r="A2" s="2" t="s">
        <v>37</v>
      </c>
      <c r="B2" s="12"/>
      <c r="D2" s="4"/>
      <c r="E2" s="8"/>
    </row>
    <row r="3" spans="2:5" s="2" customFormat="1" ht="6.75" customHeight="1" thickBot="1">
      <c r="B3" s="12"/>
      <c r="D3" s="4"/>
      <c r="E3" s="8"/>
    </row>
    <row r="4" spans="2:10" s="2" customFormat="1" ht="13.5" customHeight="1" thickBot="1">
      <c r="B4" s="174">
        <v>2012</v>
      </c>
      <c r="C4" s="174"/>
      <c r="D4" s="174"/>
      <c r="E4" s="174"/>
      <c r="F4" s="174"/>
      <c r="G4" s="174"/>
      <c r="H4" s="174"/>
      <c r="I4" s="174"/>
      <c r="J4" s="174"/>
    </row>
    <row r="5" spans="1:10" s="2" customFormat="1" ht="34.5" customHeight="1" thickBot="1">
      <c r="A5" s="12"/>
      <c r="B5" s="182" t="s">
        <v>47</v>
      </c>
      <c r="C5" s="182"/>
      <c r="D5" s="182" t="s">
        <v>51</v>
      </c>
      <c r="E5" s="182"/>
      <c r="F5" s="179" t="s">
        <v>342</v>
      </c>
      <c r="G5" s="179"/>
      <c r="H5" s="179"/>
      <c r="I5" s="183" t="s">
        <v>46</v>
      </c>
      <c r="J5" s="183" t="s">
        <v>343</v>
      </c>
    </row>
    <row r="6" spans="1:10" s="2" customFormat="1" ht="34.5" customHeight="1" thickBot="1">
      <c r="A6" s="12"/>
      <c r="B6" s="134" t="s">
        <v>344</v>
      </c>
      <c r="C6" s="134" t="s">
        <v>345</v>
      </c>
      <c r="D6" s="134" t="s">
        <v>344</v>
      </c>
      <c r="E6" s="134" t="s">
        <v>345</v>
      </c>
      <c r="F6" s="134" t="s">
        <v>59</v>
      </c>
      <c r="G6" s="134" t="s">
        <v>60</v>
      </c>
      <c r="H6" s="135" t="s">
        <v>346</v>
      </c>
      <c r="I6" s="184"/>
      <c r="J6" s="184"/>
    </row>
    <row r="7" spans="1:10" s="2" customFormat="1" ht="24.75" customHeight="1">
      <c r="A7" s="136" t="s">
        <v>11</v>
      </c>
      <c r="B7" s="137">
        <v>3.503</v>
      </c>
      <c r="C7" s="137">
        <v>6.796</v>
      </c>
      <c r="D7" s="138">
        <v>832.577</v>
      </c>
      <c r="E7" s="138">
        <v>26.604</v>
      </c>
      <c r="F7" s="138">
        <v>0.475</v>
      </c>
      <c r="G7" s="138">
        <v>10.313</v>
      </c>
      <c r="H7" s="138">
        <v>79.528</v>
      </c>
      <c r="I7" s="139">
        <f>SUM(B7:H7)</f>
        <v>959.796</v>
      </c>
      <c r="J7" s="139">
        <f>I7</f>
        <v>959.796</v>
      </c>
    </row>
    <row r="8" spans="1:10" s="2" customFormat="1" ht="24.75" customHeight="1">
      <c r="A8" s="140" t="s">
        <v>12</v>
      </c>
      <c r="B8" s="141">
        <v>3.548</v>
      </c>
      <c r="C8" s="141">
        <v>8.181</v>
      </c>
      <c r="D8" s="142">
        <v>821.116</v>
      </c>
      <c r="E8" s="142">
        <v>5.031</v>
      </c>
      <c r="F8" s="142">
        <v>18.816</v>
      </c>
      <c r="G8" s="142">
        <v>17.308</v>
      </c>
      <c r="H8" s="142">
        <v>86.381</v>
      </c>
      <c r="I8" s="143">
        <f aca="true" t="shared" si="0" ref="I8:I17">SUM(B8:H8)</f>
        <v>960.381</v>
      </c>
      <c r="J8" s="143">
        <f>I7+I8</f>
        <v>1920.1770000000001</v>
      </c>
    </row>
    <row r="9" spans="1:10" s="2" customFormat="1" ht="24.75" customHeight="1">
      <c r="A9" s="140" t="s">
        <v>13</v>
      </c>
      <c r="B9" s="141">
        <v>4.076</v>
      </c>
      <c r="C9" s="141">
        <v>9.313</v>
      </c>
      <c r="D9" s="142">
        <v>806.845</v>
      </c>
      <c r="E9" s="142">
        <v>23.959</v>
      </c>
      <c r="F9" s="142">
        <v>67.809</v>
      </c>
      <c r="G9" s="142">
        <v>0</v>
      </c>
      <c r="H9" s="142">
        <v>130.455</v>
      </c>
      <c r="I9" s="143">
        <f t="shared" si="0"/>
        <v>1042.4569999999999</v>
      </c>
      <c r="J9" s="143">
        <f aca="true" t="shared" si="1" ref="J9:J18">J8+I9</f>
        <v>2962.634</v>
      </c>
    </row>
    <row r="10" spans="1:10" s="2" customFormat="1" ht="24.75" customHeight="1">
      <c r="A10" s="140" t="s">
        <v>14</v>
      </c>
      <c r="B10" s="144">
        <v>3.971</v>
      </c>
      <c r="C10" s="144">
        <v>10.669</v>
      </c>
      <c r="D10" s="144">
        <v>661.268</v>
      </c>
      <c r="E10" s="144">
        <v>23.394</v>
      </c>
      <c r="F10" s="144">
        <v>81.44</v>
      </c>
      <c r="G10" s="144">
        <v>0</v>
      </c>
      <c r="H10" s="144">
        <v>131.428</v>
      </c>
      <c r="I10" s="143">
        <f t="shared" si="0"/>
        <v>912.17</v>
      </c>
      <c r="J10" s="143">
        <f t="shared" si="1"/>
        <v>3874.804</v>
      </c>
    </row>
    <row r="11" spans="1:10" s="2" customFormat="1" ht="24.75" customHeight="1">
      <c r="A11" s="140" t="s">
        <v>15</v>
      </c>
      <c r="B11" s="145">
        <v>2.955</v>
      </c>
      <c r="C11" s="144">
        <v>11.227</v>
      </c>
      <c r="D11" s="144">
        <v>618.709</v>
      </c>
      <c r="E11" s="145">
        <v>24.573</v>
      </c>
      <c r="F11" s="145">
        <v>88.23</v>
      </c>
      <c r="G11" s="145">
        <v>0</v>
      </c>
      <c r="H11" s="145">
        <v>129.896</v>
      </c>
      <c r="I11" s="143">
        <f t="shared" si="0"/>
        <v>875.5899999999999</v>
      </c>
      <c r="J11" s="143">
        <f t="shared" si="1"/>
        <v>4750.394</v>
      </c>
    </row>
    <row r="12" spans="1:10" s="2" customFormat="1" ht="24.75" customHeight="1">
      <c r="A12" s="140" t="s">
        <v>16</v>
      </c>
      <c r="B12" s="145">
        <v>1.238</v>
      </c>
      <c r="C12" s="144">
        <v>9.732</v>
      </c>
      <c r="D12" s="144">
        <v>689.063</v>
      </c>
      <c r="E12" s="145">
        <v>25.228</v>
      </c>
      <c r="F12" s="145">
        <v>7.114</v>
      </c>
      <c r="G12" s="145">
        <v>0</v>
      </c>
      <c r="H12" s="145">
        <v>108.078</v>
      </c>
      <c r="I12" s="143">
        <f t="shared" si="0"/>
        <v>840.453</v>
      </c>
      <c r="J12" s="143">
        <f t="shared" si="1"/>
        <v>5590.847</v>
      </c>
    </row>
    <row r="13" spans="1:10" s="2" customFormat="1" ht="24.75" customHeight="1">
      <c r="A13" s="140" t="s">
        <v>31</v>
      </c>
      <c r="B13" s="145">
        <v>0.423</v>
      </c>
      <c r="C13" s="145">
        <v>5.187</v>
      </c>
      <c r="D13" s="145">
        <v>792.903</v>
      </c>
      <c r="E13" s="145">
        <v>25.731</v>
      </c>
      <c r="F13" s="145">
        <v>0</v>
      </c>
      <c r="G13" s="145">
        <v>0</v>
      </c>
      <c r="H13" s="145">
        <v>87.26</v>
      </c>
      <c r="I13" s="143">
        <f t="shared" si="0"/>
        <v>911.504</v>
      </c>
      <c r="J13" s="143">
        <f t="shared" si="1"/>
        <v>6502.351</v>
      </c>
    </row>
    <row r="14" spans="1:10" s="2" customFormat="1" ht="24.75" customHeight="1">
      <c r="A14" s="140" t="s">
        <v>32</v>
      </c>
      <c r="B14" s="145">
        <v>0.127</v>
      </c>
      <c r="C14" s="144">
        <v>3.276</v>
      </c>
      <c r="D14" s="144">
        <v>787.379</v>
      </c>
      <c r="E14" s="145">
        <v>17.408</v>
      </c>
      <c r="F14" s="145">
        <v>25.535</v>
      </c>
      <c r="G14" s="145">
        <v>0</v>
      </c>
      <c r="H14" s="145">
        <v>64.082</v>
      </c>
      <c r="I14" s="143">
        <f t="shared" si="0"/>
        <v>897.807</v>
      </c>
      <c r="J14" s="143">
        <f t="shared" si="1"/>
        <v>7400.157999999999</v>
      </c>
    </row>
    <row r="15" spans="1:10" s="2" customFormat="1" ht="24.75" customHeight="1">
      <c r="A15" s="140" t="s">
        <v>33</v>
      </c>
      <c r="B15" s="145">
        <v>0</v>
      </c>
      <c r="C15" s="144">
        <v>2.438</v>
      </c>
      <c r="D15" s="144">
        <v>783.621</v>
      </c>
      <c r="E15" s="145">
        <v>16.387</v>
      </c>
      <c r="F15" s="145">
        <v>2.3</v>
      </c>
      <c r="G15" s="145">
        <v>0</v>
      </c>
      <c r="H15" s="145">
        <v>50.102</v>
      </c>
      <c r="I15" s="143">
        <f t="shared" si="0"/>
        <v>854.8479999999998</v>
      </c>
      <c r="J15" s="143">
        <f t="shared" si="1"/>
        <v>8255.006</v>
      </c>
    </row>
    <row r="16" spans="1:10" s="2" customFormat="1" ht="24.75" customHeight="1">
      <c r="A16" s="140" t="s">
        <v>34</v>
      </c>
      <c r="B16" s="145">
        <v>0.142</v>
      </c>
      <c r="C16" s="145">
        <v>3.049</v>
      </c>
      <c r="D16" s="145">
        <v>825.568</v>
      </c>
      <c r="E16" s="145">
        <v>12.052</v>
      </c>
      <c r="F16" s="145">
        <v>0</v>
      </c>
      <c r="G16" s="145">
        <v>0</v>
      </c>
      <c r="H16" s="145">
        <v>52.185</v>
      </c>
      <c r="I16" s="143">
        <f t="shared" si="0"/>
        <v>892.9960000000001</v>
      </c>
      <c r="J16" s="143">
        <f t="shared" si="1"/>
        <v>9148.002</v>
      </c>
    </row>
    <row r="17" spans="1:10" s="2" customFormat="1" ht="24.75" customHeight="1">
      <c r="A17" s="140" t="s">
        <v>35</v>
      </c>
      <c r="B17" s="145">
        <v>0.868</v>
      </c>
      <c r="C17" s="144">
        <v>3.348</v>
      </c>
      <c r="D17" s="144">
        <v>797.099</v>
      </c>
      <c r="E17" s="145">
        <v>3.23</v>
      </c>
      <c r="F17" s="145">
        <v>4.468</v>
      </c>
      <c r="G17" s="145">
        <v>0</v>
      </c>
      <c r="H17" s="145">
        <v>59.099</v>
      </c>
      <c r="I17" s="143">
        <f t="shared" si="0"/>
        <v>868.1120000000001</v>
      </c>
      <c r="J17" s="143">
        <f t="shared" si="1"/>
        <v>10016.114000000001</v>
      </c>
    </row>
    <row r="18" spans="1:10" s="2" customFormat="1" ht="24.75" customHeight="1" thickBot="1">
      <c r="A18" s="146" t="s">
        <v>36</v>
      </c>
      <c r="B18" s="147">
        <v>3.191</v>
      </c>
      <c r="C18" s="148">
        <v>7.049</v>
      </c>
      <c r="D18" s="148">
        <v>821.521</v>
      </c>
      <c r="E18" s="147">
        <v>23.204</v>
      </c>
      <c r="F18" s="147">
        <v>0</v>
      </c>
      <c r="G18" s="147">
        <v>0</v>
      </c>
      <c r="H18" s="147">
        <v>94.661</v>
      </c>
      <c r="I18" s="149">
        <v>949.626</v>
      </c>
      <c r="J18" s="143">
        <f t="shared" si="1"/>
        <v>10965.740000000002</v>
      </c>
    </row>
    <row r="19" spans="1:10" s="2" customFormat="1" ht="24.75" customHeight="1" thickBot="1">
      <c r="A19" s="25" t="s">
        <v>68</v>
      </c>
      <c r="B19" s="150">
        <f>SUM(B7:B18)</f>
        <v>24.04199999999999</v>
      </c>
      <c r="C19" s="150">
        <f aca="true" t="shared" si="2" ref="C19:I19">SUM(C7:C18)</f>
        <v>80.26500000000001</v>
      </c>
      <c r="D19" s="150">
        <f t="shared" si="2"/>
        <v>9237.669</v>
      </c>
      <c r="E19" s="150">
        <f t="shared" si="2"/>
        <v>226.801</v>
      </c>
      <c r="F19" s="150">
        <f t="shared" si="2"/>
        <v>296.187</v>
      </c>
      <c r="G19" s="150">
        <f t="shared" si="2"/>
        <v>27.621000000000002</v>
      </c>
      <c r="H19" s="150">
        <f t="shared" si="2"/>
        <v>1073.155</v>
      </c>
      <c r="I19" s="150">
        <f t="shared" si="2"/>
        <v>10965.740000000002</v>
      </c>
      <c r="J19" s="180"/>
    </row>
    <row r="20" spans="1:10" ht="24.75" customHeight="1" thickBot="1">
      <c r="A20" s="25" t="s">
        <v>347</v>
      </c>
      <c r="B20" s="151">
        <f>B19/12</f>
        <v>2.0034999999999994</v>
      </c>
      <c r="C20" s="151">
        <f aca="true" t="shared" si="3" ref="C20:I20">C19/12</f>
        <v>6.6887500000000015</v>
      </c>
      <c r="D20" s="151">
        <f t="shared" si="3"/>
        <v>769.80575</v>
      </c>
      <c r="E20" s="151">
        <f t="shared" si="3"/>
        <v>18.90008333333333</v>
      </c>
      <c r="F20" s="151">
        <f t="shared" si="3"/>
        <v>24.68225</v>
      </c>
      <c r="G20" s="151">
        <f t="shared" si="3"/>
        <v>2.30175</v>
      </c>
      <c r="H20" s="151">
        <f t="shared" si="3"/>
        <v>89.42958333333333</v>
      </c>
      <c r="I20" s="151">
        <f t="shared" si="3"/>
        <v>913.8116666666668</v>
      </c>
      <c r="J20" s="181"/>
    </row>
  </sheetData>
  <sheetProtection/>
  <mergeCells count="7">
    <mergeCell ref="J19:J20"/>
    <mergeCell ref="B4:J4"/>
    <mergeCell ref="B5:C5"/>
    <mergeCell ref="D5:E5"/>
    <mergeCell ref="F5:H5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80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6.00390625" style="133" customWidth="1"/>
    <col min="2" max="2" width="10.57421875" style="120" customWidth="1"/>
    <col min="3" max="3" width="20.00390625" style="2" customWidth="1"/>
    <col min="4" max="4" width="15.00390625" style="2" customWidth="1"/>
    <col min="5" max="5" width="12.7109375" style="2" customWidth="1"/>
    <col min="6" max="6" width="14.00390625" style="2" customWidth="1"/>
    <col min="7" max="9" width="16.8515625" style="2" customWidth="1"/>
    <col min="10" max="11" width="11.421875" style="2" customWidth="1"/>
    <col min="12" max="14" width="26.421875" style="2" customWidth="1"/>
    <col min="15" max="15" width="14.140625" style="2" customWidth="1"/>
    <col min="16" max="17" width="9.140625" style="2" customWidth="1"/>
    <col min="18" max="16384" width="9.140625" style="2" customWidth="1"/>
  </cols>
  <sheetData>
    <row r="1" spans="1:12" ht="20.25">
      <c r="A1" s="85" t="s">
        <v>82</v>
      </c>
      <c r="B1" s="110"/>
      <c r="C1" s="121"/>
      <c r="D1" s="122"/>
      <c r="E1" s="123"/>
      <c r="F1" s="124"/>
      <c r="G1" s="124"/>
      <c r="H1" s="122"/>
      <c r="I1" s="122"/>
      <c r="J1" s="122"/>
      <c r="K1" s="122"/>
      <c r="L1" s="122"/>
    </row>
    <row r="2" spans="1:13" ht="12.75">
      <c r="A2" s="9" t="s">
        <v>7</v>
      </c>
      <c r="B2" s="111"/>
      <c r="C2" s="112"/>
      <c r="D2" s="112"/>
      <c r="E2" s="112"/>
      <c r="F2" s="112"/>
      <c r="G2" s="112"/>
      <c r="H2" s="49"/>
      <c r="I2" s="112"/>
      <c r="J2" s="112"/>
      <c r="K2" s="112"/>
      <c r="L2" s="112"/>
      <c r="M2" s="112"/>
    </row>
    <row r="3" spans="1:13" ht="12.75">
      <c r="A3" s="2" t="s">
        <v>341</v>
      </c>
      <c r="B3" s="12"/>
      <c r="C3" s="112"/>
      <c r="D3" s="112"/>
      <c r="E3" s="112"/>
      <c r="F3" s="112"/>
      <c r="G3" s="112"/>
      <c r="H3" s="49"/>
      <c r="I3" s="112"/>
      <c r="J3" s="112"/>
      <c r="K3" s="112"/>
      <c r="L3" s="112"/>
      <c r="M3" s="112"/>
    </row>
    <row r="4" spans="1:12" ht="16.5" thickBot="1">
      <c r="A4" s="125"/>
      <c r="B4" s="110"/>
      <c r="C4" s="121"/>
      <c r="D4" s="122"/>
      <c r="E4" s="122"/>
      <c r="F4" s="122"/>
      <c r="G4" s="122"/>
      <c r="H4" s="113"/>
      <c r="I4" s="122"/>
      <c r="J4" s="122"/>
      <c r="K4" s="122"/>
      <c r="L4" s="122"/>
    </row>
    <row r="5" spans="1:15" s="7" customFormat="1" ht="78.75" customHeight="1" thickBot="1">
      <c r="A5" s="186" t="s">
        <v>1</v>
      </c>
      <c r="B5" s="187" t="s">
        <v>0</v>
      </c>
      <c r="C5" s="185" t="s">
        <v>69</v>
      </c>
      <c r="D5" s="185" t="s">
        <v>70</v>
      </c>
      <c r="E5" s="185" t="s">
        <v>71</v>
      </c>
      <c r="F5" s="185" t="s">
        <v>72</v>
      </c>
      <c r="G5" s="21" t="s">
        <v>2</v>
      </c>
      <c r="H5" s="21" t="s">
        <v>3</v>
      </c>
      <c r="I5" s="21" t="s">
        <v>73</v>
      </c>
      <c r="J5" s="185" t="s">
        <v>74</v>
      </c>
      <c r="K5" s="185"/>
      <c r="L5" s="21" t="s">
        <v>4</v>
      </c>
      <c r="M5" s="21" t="s">
        <v>5</v>
      </c>
      <c r="N5" s="21" t="s">
        <v>6</v>
      </c>
      <c r="O5" s="21" t="s">
        <v>75</v>
      </c>
    </row>
    <row r="6" spans="1:15" ht="115.5" thickBot="1">
      <c r="A6" s="186"/>
      <c r="B6" s="187"/>
      <c r="C6" s="185"/>
      <c r="D6" s="185"/>
      <c r="E6" s="185"/>
      <c r="F6" s="185"/>
      <c r="G6" s="21" t="s">
        <v>76</v>
      </c>
      <c r="H6" s="21" t="s">
        <v>77</v>
      </c>
      <c r="I6" s="21" t="s">
        <v>77</v>
      </c>
      <c r="J6" s="21" t="s">
        <v>78</v>
      </c>
      <c r="K6" s="21" t="s">
        <v>79</v>
      </c>
      <c r="L6" s="21" t="s">
        <v>80</v>
      </c>
      <c r="M6" s="21" t="s">
        <v>80</v>
      </c>
      <c r="N6" s="21" t="s">
        <v>80</v>
      </c>
      <c r="O6" s="21" t="s">
        <v>81</v>
      </c>
    </row>
    <row r="7" spans="1:15" ht="12.75">
      <c r="A7" s="114" t="s">
        <v>135</v>
      </c>
      <c r="B7" s="114" t="s">
        <v>83</v>
      </c>
      <c r="C7" s="126">
        <v>32500</v>
      </c>
      <c r="D7" s="126">
        <v>31800</v>
      </c>
      <c r="E7" s="126">
        <v>28000</v>
      </c>
      <c r="F7" s="126">
        <v>25700</v>
      </c>
      <c r="G7" s="126">
        <v>29100</v>
      </c>
      <c r="H7" s="126"/>
      <c r="I7" s="126"/>
      <c r="J7" s="126"/>
      <c r="K7" s="126"/>
      <c r="L7" s="126"/>
      <c r="M7" s="126"/>
      <c r="N7" s="126"/>
      <c r="O7" s="126"/>
    </row>
    <row r="8" spans="1:15" ht="12.75">
      <c r="A8" s="115" t="s">
        <v>187</v>
      </c>
      <c r="B8" s="115" t="s">
        <v>83</v>
      </c>
      <c r="C8" s="127"/>
      <c r="D8" s="127"/>
      <c r="E8" s="127"/>
      <c r="F8" s="127"/>
      <c r="G8" s="127"/>
      <c r="H8" s="127">
        <v>662</v>
      </c>
      <c r="I8" s="127"/>
      <c r="J8" s="127"/>
      <c r="K8" s="127"/>
      <c r="L8" s="127"/>
      <c r="M8" s="127"/>
      <c r="N8" s="127"/>
      <c r="O8" s="127"/>
    </row>
    <row r="9" spans="1:15" ht="12.75">
      <c r="A9" s="115" t="s">
        <v>239</v>
      </c>
      <c r="B9" s="115" t="s">
        <v>83</v>
      </c>
      <c r="C9" s="127"/>
      <c r="D9" s="127"/>
      <c r="E9" s="127"/>
      <c r="F9" s="127"/>
      <c r="G9" s="127"/>
      <c r="H9" s="127"/>
      <c r="I9" s="127">
        <v>718</v>
      </c>
      <c r="J9" s="127"/>
      <c r="K9" s="127"/>
      <c r="L9" s="127"/>
      <c r="M9" s="127"/>
      <c r="N9" s="127"/>
      <c r="O9" s="127"/>
    </row>
    <row r="10" spans="1:15" ht="12.75">
      <c r="A10" s="115" t="s">
        <v>290</v>
      </c>
      <c r="B10" s="115" t="s">
        <v>83</v>
      </c>
      <c r="C10" s="127"/>
      <c r="D10" s="127"/>
      <c r="E10" s="127"/>
      <c r="F10" s="127"/>
      <c r="G10" s="127"/>
      <c r="H10" s="127"/>
      <c r="I10" s="127"/>
      <c r="J10" s="127">
        <v>19100</v>
      </c>
      <c r="K10" s="127">
        <v>23400</v>
      </c>
      <c r="L10" s="127">
        <v>1119</v>
      </c>
      <c r="M10" s="127">
        <v>1057</v>
      </c>
      <c r="N10" s="127">
        <v>1135</v>
      </c>
      <c r="O10" s="127"/>
    </row>
    <row r="11" spans="1:15" ht="12.75">
      <c r="A11" s="115" t="s">
        <v>136</v>
      </c>
      <c r="B11" s="115" t="s">
        <v>84</v>
      </c>
      <c r="C11" s="127">
        <v>32900</v>
      </c>
      <c r="D11" s="127">
        <v>32200</v>
      </c>
      <c r="E11" s="127">
        <v>28000</v>
      </c>
      <c r="F11" s="127">
        <v>25800</v>
      </c>
      <c r="G11" s="127">
        <v>29100</v>
      </c>
      <c r="H11" s="127"/>
      <c r="I11" s="127"/>
      <c r="J11" s="127"/>
      <c r="K11" s="127"/>
      <c r="L11" s="127"/>
      <c r="M11" s="127"/>
      <c r="N11" s="127"/>
      <c r="O11" s="127"/>
    </row>
    <row r="12" spans="1:15" ht="12.75">
      <c r="A12" s="115" t="s">
        <v>188</v>
      </c>
      <c r="B12" s="115" t="s">
        <v>84</v>
      </c>
      <c r="C12" s="127"/>
      <c r="D12" s="127"/>
      <c r="E12" s="127"/>
      <c r="F12" s="127"/>
      <c r="G12" s="127"/>
      <c r="H12" s="127">
        <v>671</v>
      </c>
      <c r="I12" s="127"/>
      <c r="J12" s="127"/>
      <c r="K12" s="127"/>
      <c r="L12" s="127"/>
      <c r="M12" s="127"/>
      <c r="N12" s="127"/>
      <c r="O12" s="127"/>
    </row>
    <row r="13" spans="1:15" ht="12.75">
      <c r="A13" s="115" t="s">
        <v>240</v>
      </c>
      <c r="B13" s="115" t="s">
        <v>84</v>
      </c>
      <c r="C13" s="127"/>
      <c r="D13" s="127"/>
      <c r="E13" s="127"/>
      <c r="F13" s="127"/>
      <c r="G13" s="127"/>
      <c r="H13" s="127"/>
      <c r="I13" s="127">
        <v>727</v>
      </c>
      <c r="J13" s="127"/>
      <c r="K13" s="127"/>
      <c r="L13" s="127"/>
      <c r="M13" s="127"/>
      <c r="N13" s="127"/>
      <c r="O13" s="127"/>
    </row>
    <row r="14" spans="1:15" ht="12.75">
      <c r="A14" s="115" t="s">
        <v>291</v>
      </c>
      <c r="B14" s="115" t="s">
        <v>84</v>
      </c>
      <c r="C14" s="127"/>
      <c r="D14" s="127"/>
      <c r="E14" s="127"/>
      <c r="F14" s="127"/>
      <c r="G14" s="127"/>
      <c r="H14" s="127"/>
      <c r="I14" s="127"/>
      <c r="J14" s="127">
        <v>19500</v>
      </c>
      <c r="K14" s="127">
        <v>23900</v>
      </c>
      <c r="L14" s="127">
        <v>1147</v>
      </c>
      <c r="M14" s="127">
        <v>1064</v>
      </c>
      <c r="N14" s="127">
        <v>1167</v>
      </c>
      <c r="O14" s="127"/>
    </row>
    <row r="15" spans="1:15" ht="12.75">
      <c r="A15" s="115" t="s">
        <v>137</v>
      </c>
      <c r="B15" s="115" t="s">
        <v>85</v>
      </c>
      <c r="C15" s="127">
        <v>33300</v>
      </c>
      <c r="D15" s="127">
        <v>32700</v>
      </c>
      <c r="E15" s="127">
        <v>28400</v>
      </c>
      <c r="F15" s="127">
        <v>26300</v>
      </c>
      <c r="G15" s="127">
        <v>29500</v>
      </c>
      <c r="H15" s="127"/>
      <c r="I15" s="127"/>
      <c r="J15" s="127"/>
      <c r="K15" s="127"/>
      <c r="L15" s="127"/>
      <c r="M15" s="127"/>
      <c r="N15" s="127"/>
      <c r="O15" s="127"/>
    </row>
    <row r="16" spans="1:15" ht="12.75">
      <c r="A16" s="115" t="s">
        <v>189</v>
      </c>
      <c r="B16" s="115" t="s">
        <v>85</v>
      </c>
      <c r="C16" s="127"/>
      <c r="D16" s="127"/>
      <c r="E16" s="127"/>
      <c r="F16" s="127"/>
      <c r="G16" s="127"/>
      <c r="H16" s="127">
        <v>678</v>
      </c>
      <c r="I16" s="127"/>
      <c r="J16" s="127"/>
      <c r="K16" s="127"/>
      <c r="L16" s="127"/>
      <c r="M16" s="127"/>
      <c r="N16" s="127"/>
      <c r="O16" s="127"/>
    </row>
    <row r="17" spans="1:15" ht="12.75">
      <c r="A17" s="115" t="s">
        <v>241</v>
      </c>
      <c r="B17" s="115" t="s">
        <v>85</v>
      </c>
      <c r="C17" s="127"/>
      <c r="D17" s="127"/>
      <c r="E17" s="127"/>
      <c r="F17" s="127"/>
      <c r="G17" s="127"/>
      <c r="H17" s="127"/>
      <c r="I17" s="127">
        <v>740</v>
      </c>
      <c r="J17" s="127"/>
      <c r="K17" s="127"/>
      <c r="L17" s="127"/>
      <c r="M17" s="127"/>
      <c r="N17" s="127"/>
      <c r="O17" s="127"/>
    </row>
    <row r="18" spans="1:15" ht="12.75">
      <c r="A18" s="115" t="s">
        <v>292</v>
      </c>
      <c r="B18" s="115" t="s">
        <v>85</v>
      </c>
      <c r="C18" s="127"/>
      <c r="D18" s="127"/>
      <c r="E18" s="127"/>
      <c r="F18" s="127"/>
      <c r="G18" s="127"/>
      <c r="H18" s="127"/>
      <c r="I18" s="127"/>
      <c r="J18" s="127">
        <v>19900</v>
      </c>
      <c r="K18" s="127">
        <v>24300</v>
      </c>
      <c r="L18" s="127">
        <v>1170</v>
      </c>
      <c r="M18" s="127">
        <v>1077</v>
      </c>
      <c r="N18" s="127">
        <v>1193</v>
      </c>
      <c r="O18" s="127"/>
    </row>
    <row r="19" spans="1:15" ht="12.75">
      <c r="A19" s="115" t="s">
        <v>138</v>
      </c>
      <c r="B19" s="115" t="s">
        <v>86</v>
      </c>
      <c r="C19" s="127">
        <v>33300</v>
      </c>
      <c r="D19" s="127">
        <v>32700</v>
      </c>
      <c r="E19" s="127">
        <v>28400</v>
      </c>
      <c r="F19" s="127">
        <v>29300</v>
      </c>
      <c r="G19" s="127">
        <v>29500</v>
      </c>
      <c r="H19" s="127"/>
      <c r="I19" s="127"/>
      <c r="J19" s="127"/>
      <c r="K19" s="127"/>
      <c r="L19" s="127"/>
      <c r="M19" s="127"/>
      <c r="N19" s="127"/>
      <c r="O19" s="127"/>
    </row>
    <row r="20" spans="1:15" ht="12.75">
      <c r="A20" s="116" t="s">
        <v>139</v>
      </c>
      <c r="B20" s="116" t="s">
        <v>87</v>
      </c>
      <c r="C20" s="128">
        <v>33800</v>
      </c>
      <c r="D20" s="128">
        <v>33100</v>
      </c>
      <c r="E20" s="128">
        <v>28700</v>
      </c>
      <c r="F20" s="128">
        <v>29600</v>
      </c>
      <c r="G20" s="128">
        <v>29700</v>
      </c>
      <c r="H20" s="128"/>
      <c r="I20" s="128"/>
      <c r="J20" s="128"/>
      <c r="K20" s="128"/>
      <c r="L20" s="128"/>
      <c r="M20" s="128"/>
      <c r="N20" s="128"/>
      <c r="O20" s="128"/>
    </row>
    <row r="21" spans="1:15" ht="12.75">
      <c r="A21" s="116" t="s">
        <v>190</v>
      </c>
      <c r="B21" s="116" t="s">
        <v>191</v>
      </c>
      <c r="C21" s="128"/>
      <c r="D21" s="128"/>
      <c r="E21" s="128"/>
      <c r="F21" s="128"/>
      <c r="G21" s="128"/>
      <c r="H21" s="128">
        <v>700</v>
      </c>
      <c r="I21" s="128"/>
      <c r="J21" s="128"/>
      <c r="K21" s="128"/>
      <c r="L21" s="128"/>
      <c r="M21" s="128"/>
      <c r="N21" s="128"/>
      <c r="O21" s="128"/>
    </row>
    <row r="22" spans="1:15" ht="12.75">
      <c r="A22" s="116" t="s">
        <v>242</v>
      </c>
      <c r="B22" s="116" t="s">
        <v>87</v>
      </c>
      <c r="C22" s="128"/>
      <c r="D22" s="128"/>
      <c r="E22" s="128"/>
      <c r="F22" s="128"/>
      <c r="G22" s="128"/>
      <c r="H22" s="128"/>
      <c r="I22" s="128">
        <v>746</v>
      </c>
      <c r="J22" s="128"/>
      <c r="K22" s="128"/>
      <c r="L22" s="128"/>
      <c r="M22" s="128"/>
      <c r="N22" s="128"/>
      <c r="O22" s="128"/>
    </row>
    <row r="23" spans="1:15" ht="12.75">
      <c r="A23" s="116" t="s">
        <v>293</v>
      </c>
      <c r="B23" s="116" t="s">
        <v>87</v>
      </c>
      <c r="C23" s="128"/>
      <c r="D23" s="128"/>
      <c r="E23" s="128"/>
      <c r="F23" s="128"/>
      <c r="G23" s="128"/>
      <c r="H23" s="128"/>
      <c r="I23" s="128"/>
      <c r="J23" s="128">
        <v>20200</v>
      </c>
      <c r="K23" s="128">
        <v>24700</v>
      </c>
      <c r="L23" s="128">
        <v>1192</v>
      </c>
      <c r="M23" s="128">
        <v>1098</v>
      </c>
      <c r="N23" s="128">
        <v>1216</v>
      </c>
      <c r="O23" s="128"/>
    </row>
    <row r="24" spans="1:15" ht="12.75">
      <c r="A24" s="116" t="s">
        <v>140</v>
      </c>
      <c r="B24" s="116" t="s">
        <v>88</v>
      </c>
      <c r="C24" s="128">
        <v>34200</v>
      </c>
      <c r="D24" s="128">
        <v>33600</v>
      </c>
      <c r="E24" s="128">
        <v>29000</v>
      </c>
      <c r="F24" s="128">
        <v>29800</v>
      </c>
      <c r="G24" s="128">
        <v>29900</v>
      </c>
      <c r="H24" s="128"/>
      <c r="I24" s="128"/>
      <c r="J24" s="128"/>
      <c r="K24" s="128"/>
      <c r="L24" s="128"/>
      <c r="M24" s="128"/>
      <c r="N24" s="128"/>
      <c r="O24" s="128"/>
    </row>
    <row r="25" spans="1:15" ht="12.75">
      <c r="A25" s="116" t="s">
        <v>192</v>
      </c>
      <c r="B25" s="116" t="s">
        <v>88</v>
      </c>
      <c r="C25" s="128"/>
      <c r="D25" s="128"/>
      <c r="E25" s="128"/>
      <c r="F25" s="128"/>
      <c r="G25" s="128"/>
      <c r="H25" s="128">
        <v>712</v>
      </c>
      <c r="I25" s="128"/>
      <c r="J25" s="128"/>
      <c r="K25" s="128"/>
      <c r="L25" s="128"/>
      <c r="M25" s="128"/>
      <c r="N25" s="128"/>
      <c r="O25" s="128"/>
    </row>
    <row r="26" spans="1:15" ht="12.75">
      <c r="A26" s="116" t="s">
        <v>243</v>
      </c>
      <c r="B26" s="116" t="s">
        <v>88</v>
      </c>
      <c r="C26" s="128"/>
      <c r="D26" s="128"/>
      <c r="E26" s="128"/>
      <c r="F26" s="128"/>
      <c r="G26" s="128"/>
      <c r="H26" s="128"/>
      <c r="I26" s="128">
        <v>752</v>
      </c>
      <c r="J26" s="128"/>
      <c r="K26" s="128"/>
      <c r="L26" s="128"/>
      <c r="M26" s="128"/>
      <c r="N26" s="128"/>
      <c r="O26" s="128"/>
    </row>
    <row r="27" spans="1:15" ht="12.75">
      <c r="A27" s="116" t="s">
        <v>294</v>
      </c>
      <c r="B27" s="116" t="s">
        <v>88</v>
      </c>
      <c r="C27" s="128"/>
      <c r="D27" s="128"/>
      <c r="E27" s="128"/>
      <c r="F27" s="128"/>
      <c r="G27" s="128"/>
      <c r="H27" s="128"/>
      <c r="I27" s="128"/>
      <c r="J27" s="128">
        <v>20600</v>
      </c>
      <c r="K27" s="128">
        <v>25200</v>
      </c>
      <c r="L27" s="128">
        <v>1215</v>
      </c>
      <c r="M27" s="128">
        <v>1123</v>
      </c>
      <c r="N27" s="128">
        <v>1238</v>
      </c>
      <c r="O27" s="128"/>
    </row>
    <row r="28" spans="1:15" ht="12.75">
      <c r="A28" s="116" t="s">
        <v>141</v>
      </c>
      <c r="B28" s="116" t="s">
        <v>89</v>
      </c>
      <c r="C28" s="128">
        <v>34500</v>
      </c>
      <c r="D28" s="128">
        <v>33900</v>
      </c>
      <c r="E28" s="128">
        <v>29000</v>
      </c>
      <c r="F28" s="128">
        <v>29800</v>
      </c>
      <c r="G28" s="128">
        <v>29800</v>
      </c>
      <c r="H28" s="128"/>
      <c r="I28" s="128"/>
      <c r="J28" s="128"/>
      <c r="K28" s="128"/>
      <c r="L28" s="128"/>
      <c r="M28" s="128"/>
      <c r="N28" s="128"/>
      <c r="O28" s="128"/>
    </row>
    <row r="29" spans="1:15" ht="12.75">
      <c r="A29" s="116" t="s">
        <v>193</v>
      </c>
      <c r="B29" s="116" t="s">
        <v>194</v>
      </c>
      <c r="C29" s="128"/>
      <c r="D29" s="128"/>
      <c r="E29" s="128"/>
      <c r="F29" s="128"/>
      <c r="G29" s="128"/>
      <c r="H29" s="128">
        <v>714</v>
      </c>
      <c r="I29" s="128"/>
      <c r="J29" s="128"/>
      <c r="K29" s="128"/>
      <c r="L29" s="128"/>
      <c r="M29" s="128"/>
      <c r="N29" s="128"/>
      <c r="O29" s="128"/>
    </row>
    <row r="30" spans="1:15" ht="12.75">
      <c r="A30" s="116" t="s">
        <v>244</v>
      </c>
      <c r="B30" s="116" t="s">
        <v>194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1:15" ht="12.75">
      <c r="A31" s="116" t="s">
        <v>295</v>
      </c>
      <c r="B31" s="116" t="s">
        <v>89</v>
      </c>
      <c r="C31" s="128"/>
      <c r="D31" s="128"/>
      <c r="E31" s="128"/>
      <c r="F31" s="128"/>
      <c r="G31" s="128"/>
      <c r="H31" s="128"/>
      <c r="I31" s="128"/>
      <c r="J31" s="128">
        <v>20900</v>
      </c>
      <c r="K31" s="128">
        <v>25500</v>
      </c>
      <c r="L31" s="128">
        <v>1235</v>
      </c>
      <c r="M31" s="128">
        <v>1149</v>
      </c>
      <c r="N31" s="128">
        <v>1257</v>
      </c>
      <c r="O31" s="128"/>
    </row>
    <row r="32" spans="1:15" ht="12.75">
      <c r="A32" s="116" t="s">
        <v>142</v>
      </c>
      <c r="B32" s="116" t="s">
        <v>90</v>
      </c>
      <c r="C32" s="128">
        <v>35600</v>
      </c>
      <c r="D32" s="128">
        <v>34300</v>
      </c>
      <c r="E32" s="128">
        <v>29200</v>
      </c>
      <c r="F32" s="128">
        <v>30100</v>
      </c>
      <c r="G32" s="128">
        <v>30100</v>
      </c>
      <c r="H32" s="128"/>
      <c r="I32" s="128"/>
      <c r="J32" s="128"/>
      <c r="K32" s="128"/>
      <c r="L32" s="128"/>
      <c r="M32" s="128"/>
      <c r="N32" s="128"/>
      <c r="O32" s="128"/>
    </row>
    <row r="33" spans="1:15" ht="12.75">
      <c r="A33" s="116" t="s">
        <v>195</v>
      </c>
      <c r="B33" s="116" t="s">
        <v>90</v>
      </c>
      <c r="C33" s="128"/>
      <c r="D33" s="128"/>
      <c r="E33" s="128"/>
      <c r="F33" s="128"/>
      <c r="G33" s="128"/>
      <c r="H33" s="128">
        <v>719</v>
      </c>
      <c r="I33" s="128"/>
      <c r="J33" s="128"/>
      <c r="K33" s="128"/>
      <c r="L33" s="128"/>
      <c r="M33" s="128"/>
      <c r="N33" s="128"/>
      <c r="O33" s="128"/>
    </row>
    <row r="34" spans="1:15" ht="12.75">
      <c r="A34" s="116" t="s">
        <v>245</v>
      </c>
      <c r="B34" s="116" t="s">
        <v>90</v>
      </c>
      <c r="C34" s="128"/>
      <c r="D34" s="128"/>
      <c r="E34" s="128"/>
      <c r="F34" s="128"/>
      <c r="G34" s="128"/>
      <c r="H34" s="128"/>
      <c r="I34" s="128">
        <v>760</v>
      </c>
      <c r="J34" s="128"/>
      <c r="K34" s="128"/>
      <c r="L34" s="128"/>
      <c r="M34" s="128"/>
      <c r="N34" s="128"/>
      <c r="O34" s="128"/>
    </row>
    <row r="35" spans="1:15" ht="12.75">
      <c r="A35" s="116" t="s">
        <v>296</v>
      </c>
      <c r="B35" s="116" t="s">
        <v>90</v>
      </c>
      <c r="C35" s="128"/>
      <c r="D35" s="128"/>
      <c r="E35" s="128"/>
      <c r="F35" s="128"/>
      <c r="G35" s="128"/>
      <c r="H35" s="128"/>
      <c r="I35" s="128"/>
      <c r="J35" s="128">
        <v>21200</v>
      </c>
      <c r="K35" s="128">
        <v>26000</v>
      </c>
      <c r="L35" s="128">
        <v>1258</v>
      </c>
      <c r="M35" s="128">
        <v>1186</v>
      </c>
      <c r="N35" s="128">
        <v>1276</v>
      </c>
      <c r="O35" s="128"/>
    </row>
    <row r="36" spans="1:15" ht="12.75">
      <c r="A36" s="116" t="s">
        <v>143</v>
      </c>
      <c r="B36" s="116" t="s">
        <v>91</v>
      </c>
      <c r="C36" s="128">
        <v>36200</v>
      </c>
      <c r="D36" s="128">
        <v>34900</v>
      </c>
      <c r="E36" s="128">
        <v>29500</v>
      </c>
      <c r="F36" s="128">
        <v>30600</v>
      </c>
      <c r="G36" s="128">
        <v>30500</v>
      </c>
      <c r="H36" s="128"/>
      <c r="I36" s="128"/>
      <c r="J36" s="128"/>
      <c r="K36" s="128"/>
      <c r="L36" s="128"/>
      <c r="M36" s="128"/>
      <c r="N36" s="128"/>
      <c r="O36" s="128"/>
    </row>
    <row r="37" spans="1:15" ht="12.75">
      <c r="A37" s="116" t="s">
        <v>196</v>
      </c>
      <c r="B37" s="116" t="s">
        <v>91</v>
      </c>
      <c r="C37" s="128"/>
      <c r="D37" s="128"/>
      <c r="E37" s="128"/>
      <c r="F37" s="128"/>
      <c r="G37" s="128"/>
      <c r="H37" s="128">
        <v>727</v>
      </c>
      <c r="I37" s="128"/>
      <c r="J37" s="128"/>
      <c r="K37" s="128"/>
      <c r="L37" s="128"/>
      <c r="M37" s="128"/>
      <c r="N37" s="128"/>
      <c r="O37" s="128"/>
    </row>
    <row r="38" spans="1:15" ht="12.75">
      <c r="A38" s="116" t="s">
        <v>246</v>
      </c>
      <c r="B38" s="116" t="s">
        <v>91</v>
      </c>
      <c r="C38" s="128"/>
      <c r="D38" s="128"/>
      <c r="E38" s="128"/>
      <c r="F38" s="128"/>
      <c r="G38" s="128"/>
      <c r="H38" s="128"/>
      <c r="I38" s="128">
        <v>772</v>
      </c>
      <c r="J38" s="128"/>
      <c r="K38" s="128"/>
      <c r="L38" s="128"/>
      <c r="M38" s="128"/>
      <c r="N38" s="128"/>
      <c r="O38" s="128"/>
    </row>
    <row r="39" spans="1:15" ht="12.75">
      <c r="A39" s="116" t="s">
        <v>297</v>
      </c>
      <c r="B39" s="116" t="s">
        <v>91</v>
      </c>
      <c r="C39" s="128"/>
      <c r="D39" s="128"/>
      <c r="E39" s="128"/>
      <c r="F39" s="128"/>
      <c r="G39" s="128"/>
      <c r="H39" s="128"/>
      <c r="I39" s="128"/>
      <c r="J39" s="128">
        <v>21500</v>
      </c>
      <c r="K39" s="128">
        <v>26300</v>
      </c>
      <c r="L39" s="128">
        <v>1276</v>
      </c>
      <c r="M39" s="128">
        <v>1221</v>
      </c>
      <c r="N39" s="128">
        <v>1290</v>
      </c>
      <c r="O39" s="128"/>
    </row>
    <row r="40" spans="1:15" ht="12.75">
      <c r="A40" s="116" t="s">
        <v>144</v>
      </c>
      <c r="B40" s="116" t="s">
        <v>92</v>
      </c>
      <c r="C40" s="128">
        <v>36900</v>
      </c>
      <c r="D40" s="128">
        <v>35600</v>
      </c>
      <c r="E40" s="128">
        <v>30100</v>
      </c>
      <c r="F40" s="128">
        <v>31200</v>
      </c>
      <c r="G40" s="128">
        <v>31100</v>
      </c>
      <c r="H40" s="128"/>
      <c r="I40" s="128"/>
      <c r="J40" s="128"/>
      <c r="K40" s="128"/>
      <c r="L40" s="128"/>
      <c r="M40" s="128"/>
      <c r="N40" s="128"/>
      <c r="O40" s="128"/>
    </row>
    <row r="41" spans="1:15" ht="12.75">
      <c r="A41" s="116" t="s">
        <v>197</v>
      </c>
      <c r="B41" s="116" t="s">
        <v>92</v>
      </c>
      <c r="C41" s="128"/>
      <c r="D41" s="128"/>
      <c r="E41" s="128"/>
      <c r="F41" s="128"/>
      <c r="G41" s="128"/>
      <c r="H41" s="128">
        <v>738</v>
      </c>
      <c r="I41" s="128"/>
      <c r="J41" s="128"/>
      <c r="K41" s="128"/>
      <c r="L41" s="128"/>
      <c r="M41" s="128"/>
      <c r="N41" s="128"/>
      <c r="O41" s="128"/>
    </row>
    <row r="42" spans="1:15" ht="12.75">
      <c r="A42" s="116" t="s">
        <v>247</v>
      </c>
      <c r="B42" s="116" t="s">
        <v>92</v>
      </c>
      <c r="C42" s="128"/>
      <c r="D42" s="128"/>
      <c r="E42" s="128"/>
      <c r="F42" s="128"/>
      <c r="G42" s="128"/>
      <c r="H42" s="128"/>
      <c r="I42" s="128">
        <v>788</v>
      </c>
      <c r="J42" s="128"/>
      <c r="K42" s="128"/>
      <c r="L42" s="128"/>
      <c r="M42" s="128"/>
      <c r="N42" s="128"/>
      <c r="O42" s="128"/>
    </row>
    <row r="43" spans="1:15" ht="12.75">
      <c r="A43" s="116" t="s">
        <v>298</v>
      </c>
      <c r="B43" s="116" t="s">
        <v>92</v>
      </c>
      <c r="C43" s="128"/>
      <c r="D43" s="128"/>
      <c r="E43" s="128"/>
      <c r="F43" s="128"/>
      <c r="G43" s="128"/>
      <c r="H43" s="128"/>
      <c r="I43" s="128"/>
      <c r="J43" s="128">
        <v>21700</v>
      </c>
      <c r="K43" s="128">
        <v>26600</v>
      </c>
      <c r="L43" s="128">
        <v>1292</v>
      </c>
      <c r="M43" s="128">
        <v>1258</v>
      </c>
      <c r="N43" s="128">
        <v>1301</v>
      </c>
      <c r="O43" s="128"/>
    </row>
    <row r="44" spans="1:15" ht="12.75">
      <c r="A44" s="116" t="s">
        <v>145</v>
      </c>
      <c r="B44" s="116" t="s">
        <v>93</v>
      </c>
      <c r="C44" s="128">
        <v>36900</v>
      </c>
      <c r="D44" s="128">
        <v>36200</v>
      </c>
      <c r="E44" s="128">
        <v>30500</v>
      </c>
      <c r="F44" s="128">
        <v>31600</v>
      </c>
      <c r="G44" s="128">
        <v>31600</v>
      </c>
      <c r="H44" s="128"/>
      <c r="I44" s="128"/>
      <c r="J44" s="128"/>
      <c r="K44" s="128"/>
      <c r="L44" s="128"/>
      <c r="M44" s="128"/>
      <c r="N44" s="128"/>
      <c r="O44" s="128"/>
    </row>
    <row r="45" spans="1:15" ht="12.75">
      <c r="A45" s="116" t="s">
        <v>198</v>
      </c>
      <c r="B45" s="116" t="s">
        <v>93</v>
      </c>
      <c r="C45" s="128"/>
      <c r="D45" s="128"/>
      <c r="E45" s="128"/>
      <c r="F45" s="128"/>
      <c r="G45" s="128"/>
      <c r="H45" s="128">
        <v>749</v>
      </c>
      <c r="I45" s="128"/>
      <c r="J45" s="128"/>
      <c r="K45" s="128"/>
      <c r="L45" s="128"/>
      <c r="M45" s="128"/>
      <c r="N45" s="128"/>
      <c r="O45" s="128"/>
    </row>
    <row r="46" spans="1:15" ht="12.75">
      <c r="A46" s="116" t="s">
        <v>248</v>
      </c>
      <c r="B46" s="116" t="s">
        <v>93</v>
      </c>
      <c r="C46" s="128"/>
      <c r="D46" s="128"/>
      <c r="E46" s="128"/>
      <c r="F46" s="128"/>
      <c r="G46" s="128"/>
      <c r="H46" s="128"/>
      <c r="I46" s="128">
        <v>806</v>
      </c>
      <c r="J46" s="128"/>
      <c r="K46" s="128"/>
      <c r="L46" s="128"/>
      <c r="M46" s="128"/>
      <c r="N46" s="128"/>
      <c r="O46" s="128"/>
    </row>
    <row r="47" spans="1:15" ht="12.75">
      <c r="A47" s="116" t="s">
        <v>299</v>
      </c>
      <c r="B47" s="116" t="s">
        <v>93</v>
      </c>
      <c r="C47" s="128"/>
      <c r="D47" s="128"/>
      <c r="E47" s="128"/>
      <c r="F47" s="128"/>
      <c r="G47" s="128"/>
      <c r="H47" s="128"/>
      <c r="I47" s="128"/>
      <c r="J47" s="128">
        <v>22000</v>
      </c>
      <c r="K47" s="128">
        <v>27000</v>
      </c>
      <c r="L47" s="128">
        <v>1312</v>
      </c>
      <c r="M47" s="128">
        <v>1306</v>
      </c>
      <c r="N47" s="128">
        <v>1313</v>
      </c>
      <c r="O47" s="128"/>
    </row>
    <row r="48" spans="1:15" ht="12.75">
      <c r="A48" s="116" t="s">
        <v>146</v>
      </c>
      <c r="B48" s="116" t="s">
        <v>94</v>
      </c>
      <c r="C48" s="128">
        <v>37400</v>
      </c>
      <c r="D48" s="128">
        <v>36200</v>
      </c>
      <c r="E48" s="128">
        <v>30500</v>
      </c>
      <c r="F48" s="128">
        <v>28700</v>
      </c>
      <c r="G48" s="128">
        <v>28800</v>
      </c>
      <c r="H48" s="128"/>
      <c r="I48" s="128"/>
      <c r="J48" s="128"/>
      <c r="K48" s="128"/>
      <c r="L48" s="128"/>
      <c r="M48" s="128"/>
      <c r="N48" s="128"/>
      <c r="O48" s="128"/>
    </row>
    <row r="49" spans="1:15" ht="12.75">
      <c r="A49" s="116" t="s">
        <v>147</v>
      </c>
      <c r="B49" s="116" t="s">
        <v>95</v>
      </c>
      <c r="C49" s="128">
        <v>37900</v>
      </c>
      <c r="D49" s="128">
        <v>36700</v>
      </c>
      <c r="E49" s="128">
        <v>30800</v>
      </c>
      <c r="F49" s="128">
        <v>28900</v>
      </c>
      <c r="G49" s="128">
        <v>29000</v>
      </c>
      <c r="H49" s="128"/>
      <c r="I49" s="128"/>
      <c r="J49" s="128"/>
      <c r="K49" s="128"/>
      <c r="L49" s="128"/>
      <c r="M49" s="128"/>
      <c r="N49" s="128"/>
      <c r="O49" s="128"/>
    </row>
    <row r="50" spans="1:15" ht="12.75">
      <c r="A50" s="116" t="s">
        <v>199</v>
      </c>
      <c r="B50" s="116" t="s">
        <v>95</v>
      </c>
      <c r="C50" s="128"/>
      <c r="D50" s="128"/>
      <c r="E50" s="128"/>
      <c r="F50" s="128"/>
      <c r="G50" s="128"/>
      <c r="H50" s="128">
        <v>753</v>
      </c>
      <c r="I50" s="128"/>
      <c r="J50" s="128"/>
      <c r="K50" s="128"/>
      <c r="L50" s="128"/>
      <c r="M50" s="128"/>
      <c r="N50" s="128"/>
      <c r="O50" s="128"/>
    </row>
    <row r="51" spans="1:15" ht="12.75">
      <c r="A51" s="116" t="s">
        <v>249</v>
      </c>
      <c r="B51" s="116" t="s">
        <v>95</v>
      </c>
      <c r="C51" s="128"/>
      <c r="D51" s="128"/>
      <c r="E51" s="128"/>
      <c r="F51" s="128"/>
      <c r="G51" s="128"/>
      <c r="H51" s="128"/>
      <c r="I51" s="128">
        <v>815</v>
      </c>
      <c r="J51" s="128"/>
      <c r="K51" s="128"/>
      <c r="L51" s="128"/>
      <c r="M51" s="128"/>
      <c r="N51" s="128"/>
      <c r="O51" s="128"/>
    </row>
    <row r="52" spans="1:15" ht="12.75">
      <c r="A52" s="116" t="s">
        <v>300</v>
      </c>
      <c r="B52" s="116" t="s">
        <v>95</v>
      </c>
      <c r="C52" s="128"/>
      <c r="D52" s="128"/>
      <c r="E52" s="128"/>
      <c r="F52" s="128"/>
      <c r="G52" s="128"/>
      <c r="H52" s="128"/>
      <c r="I52" s="128"/>
      <c r="J52" s="128">
        <v>22100</v>
      </c>
      <c r="K52" s="128">
        <v>27100</v>
      </c>
      <c r="L52" s="128">
        <v>1319</v>
      </c>
      <c r="M52" s="128">
        <v>1324</v>
      </c>
      <c r="N52" s="128">
        <v>1318</v>
      </c>
      <c r="O52" s="128"/>
    </row>
    <row r="53" spans="1:15" ht="12.75">
      <c r="A53" s="116" t="s">
        <v>148</v>
      </c>
      <c r="B53" s="116" t="s">
        <v>96</v>
      </c>
      <c r="C53" s="128">
        <v>38400</v>
      </c>
      <c r="D53" s="128">
        <v>37200</v>
      </c>
      <c r="E53" s="128">
        <v>31100</v>
      </c>
      <c r="F53" s="128">
        <v>29100</v>
      </c>
      <c r="G53" s="128">
        <v>29300</v>
      </c>
      <c r="H53" s="128"/>
      <c r="I53" s="128"/>
      <c r="J53" s="128"/>
      <c r="K53" s="128"/>
      <c r="L53" s="128"/>
      <c r="M53" s="128"/>
      <c r="N53" s="128"/>
      <c r="O53" s="128"/>
    </row>
    <row r="54" spans="1:15" ht="12.75">
      <c r="A54" s="116" t="s">
        <v>200</v>
      </c>
      <c r="B54" s="116" t="s">
        <v>96</v>
      </c>
      <c r="C54" s="128"/>
      <c r="D54" s="128"/>
      <c r="E54" s="128"/>
      <c r="F54" s="128"/>
      <c r="G54" s="128"/>
      <c r="H54" s="128">
        <v>760</v>
      </c>
      <c r="I54" s="128"/>
      <c r="J54" s="128"/>
      <c r="K54" s="128"/>
      <c r="L54" s="128"/>
      <c r="M54" s="128"/>
      <c r="N54" s="128"/>
      <c r="O54" s="128"/>
    </row>
    <row r="55" spans="1:15" ht="12.75">
      <c r="A55" s="116" t="s">
        <v>250</v>
      </c>
      <c r="B55" s="116" t="s">
        <v>96</v>
      </c>
      <c r="C55" s="128"/>
      <c r="D55" s="128"/>
      <c r="E55" s="128"/>
      <c r="F55" s="128"/>
      <c r="G55" s="128"/>
      <c r="H55" s="128"/>
      <c r="I55" s="128">
        <v>825</v>
      </c>
      <c r="J55" s="128"/>
      <c r="K55" s="128"/>
      <c r="L55" s="128"/>
      <c r="M55" s="128"/>
      <c r="N55" s="128"/>
      <c r="O55" s="128"/>
    </row>
    <row r="56" spans="1:15" ht="12.75">
      <c r="A56" s="116" t="s">
        <v>301</v>
      </c>
      <c r="B56" s="116" t="s">
        <v>96</v>
      </c>
      <c r="C56" s="128"/>
      <c r="D56" s="128"/>
      <c r="E56" s="128"/>
      <c r="F56" s="128"/>
      <c r="G56" s="128"/>
      <c r="H56" s="128"/>
      <c r="I56" s="128"/>
      <c r="J56" s="128">
        <v>22000</v>
      </c>
      <c r="K56" s="128">
        <v>27000</v>
      </c>
      <c r="L56" s="128">
        <v>1312</v>
      </c>
      <c r="M56" s="128">
        <v>1321</v>
      </c>
      <c r="N56" s="128">
        <v>1310</v>
      </c>
      <c r="O56" s="128"/>
    </row>
    <row r="57" spans="1:15" ht="12.75">
      <c r="A57" s="116" t="s">
        <v>149</v>
      </c>
      <c r="B57" s="116" t="s">
        <v>97</v>
      </c>
      <c r="C57" s="128">
        <v>39100</v>
      </c>
      <c r="D57" s="128">
        <v>37700</v>
      </c>
      <c r="E57" s="128">
        <v>31100</v>
      </c>
      <c r="F57" s="128">
        <v>29100</v>
      </c>
      <c r="G57" s="128">
        <v>29400</v>
      </c>
      <c r="H57" s="128"/>
      <c r="I57" s="128"/>
      <c r="J57" s="128"/>
      <c r="K57" s="128"/>
      <c r="L57" s="128"/>
      <c r="M57" s="128"/>
      <c r="N57" s="128"/>
      <c r="O57" s="128"/>
    </row>
    <row r="58" spans="1:15" ht="12.75">
      <c r="A58" s="116" t="s">
        <v>201</v>
      </c>
      <c r="B58" s="116" t="s">
        <v>97</v>
      </c>
      <c r="C58" s="128"/>
      <c r="D58" s="128"/>
      <c r="E58" s="128"/>
      <c r="F58" s="128"/>
      <c r="G58" s="128"/>
      <c r="H58" s="128">
        <v>762</v>
      </c>
      <c r="I58" s="128"/>
      <c r="J58" s="128"/>
      <c r="K58" s="128"/>
      <c r="L58" s="128"/>
      <c r="M58" s="128"/>
      <c r="N58" s="128"/>
      <c r="O58" s="128"/>
    </row>
    <row r="59" spans="1:15" ht="12.75">
      <c r="A59" s="116" t="s">
        <v>251</v>
      </c>
      <c r="B59" s="116" t="s">
        <v>97</v>
      </c>
      <c r="C59" s="128"/>
      <c r="D59" s="128"/>
      <c r="E59" s="128"/>
      <c r="F59" s="128"/>
      <c r="G59" s="128"/>
      <c r="H59" s="128"/>
      <c r="I59" s="128">
        <v>828</v>
      </c>
      <c r="J59" s="128"/>
      <c r="K59" s="128"/>
      <c r="L59" s="128"/>
      <c r="M59" s="128"/>
      <c r="N59" s="128"/>
      <c r="O59" s="128"/>
    </row>
    <row r="60" spans="1:15" ht="12.75">
      <c r="A60" s="116" t="s">
        <v>302</v>
      </c>
      <c r="B60" s="116" t="s">
        <v>97</v>
      </c>
      <c r="C60" s="128"/>
      <c r="D60" s="128"/>
      <c r="E60" s="128"/>
      <c r="F60" s="128"/>
      <c r="G60" s="128"/>
      <c r="H60" s="128"/>
      <c r="I60" s="128"/>
      <c r="J60" s="128">
        <v>21700</v>
      </c>
      <c r="K60" s="128">
        <v>26600</v>
      </c>
      <c r="L60" s="128">
        <v>1293</v>
      </c>
      <c r="M60" s="128">
        <v>1300</v>
      </c>
      <c r="N60" s="128">
        <v>1291</v>
      </c>
      <c r="O60" s="128"/>
    </row>
    <row r="61" spans="1:15" ht="12.75">
      <c r="A61" s="116" t="s">
        <v>150</v>
      </c>
      <c r="B61" s="116" t="s">
        <v>98</v>
      </c>
      <c r="C61" s="128">
        <v>39700</v>
      </c>
      <c r="D61" s="128">
        <v>38400</v>
      </c>
      <c r="E61" s="128">
        <v>31200</v>
      </c>
      <c r="F61" s="128">
        <v>29200</v>
      </c>
      <c r="G61" s="128">
        <v>29400</v>
      </c>
      <c r="H61" s="128"/>
      <c r="I61" s="128"/>
      <c r="J61" s="128"/>
      <c r="K61" s="128"/>
      <c r="L61" s="128"/>
      <c r="M61" s="128"/>
      <c r="N61" s="128"/>
      <c r="O61" s="128"/>
    </row>
    <row r="62" spans="1:15" ht="12.75">
      <c r="A62" s="116" t="s">
        <v>202</v>
      </c>
      <c r="B62" s="116" t="s">
        <v>98</v>
      </c>
      <c r="C62" s="128"/>
      <c r="D62" s="128"/>
      <c r="E62" s="128"/>
      <c r="F62" s="128"/>
      <c r="G62" s="128"/>
      <c r="H62" s="128">
        <v>763</v>
      </c>
      <c r="I62" s="128"/>
      <c r="J62" s="128"/>
      <c r="K62" s="128"/>
      <c r="L62" s="128"/>
      <c r="M62" s="128"/>
      <c r="N62" s="128"/>
      <c r="O62" s="128"/>
    </row>
    <row r="63" spans="1:15" ht="12.75">
      <c r="A63" s="116" t="s">
        <v>252</v>
      </c>
      <c r="B63" s="116" t="s">
        <v>98</v>
      </c>
      <c r="C63" s="128"/>
      <c r="D63" s="128"/>
      <c r="E63" s="128"/>
      <c r="F63" s="128"/>
      <c r="G63" s="128"/>
      <c r="H63" s="128"/>
      <c r="I63" s="128">
        <v>831</v>
      </c>
      <c r="J63" s="128"/>
      <c r="K63" s="128"/>
      <c r="L63" s="128"/>
      <c r="M63" s="128"/>
      <c r="N63" s="128"/>
      <c r="O63" s="128"/>
    </row>
    <row r="64" spans="1:15" ht="12.75">
      <c r="A64" s="116" t="s">
        <v>303</v>
      </c>
      <c r="B64" s="116" t="s">
        <v>98</v>
      </c>
      <c r="C64" s="128"/>
      <c r="D64" s="128"/>
      <c r="E64" s="128"/>
      <c r="F64" s="128"/>
      <c r="G64" s="128"/>
      <c r="H64" s="128"/>
      <c r="I64" s="128"/>
      <c r="J64" s="128">
        <v>21500</v>
      </c>
      <c r="K64" s="128">
        <v>26300</v>
      </c>
      <c r="L64" s="128">
        <v>1274</v>
      </c>
      <c r="M64" s="128">
        <v>1256</v>
      </c>
      <c r="N64" s="128">
        <v>1278</v>
      </c>
      <c r="O64" s="128"/>
    </row>
    <row r="65" spans="1:15" ht="12.75">
      <c r="A65" s="116" t="s">
        <v>151</v>
      </c>
      <c r="B65" s="116" t="s">
        <v>99</v>
      </c>
      <c r="C65" s="128">
        <v>40000</v>
      </c>
      <c r="D65" s="128">
        <v>39000</v>
      </c>
      <c r="E65" s="128">
        <v>31300</v>
      </c>
      <c r="F65" s="128">
        <v>29200</v>
      </c>
      <c r="G65" s="128">
        <v>29400</v>
      </c>
      <c r="H65" s="128"/>
      <c r="I65" s="128"/>
      <c r="J65" s="128"/>
      <c r="K65" s="128"/>
      <c r="L65" s="128"/>
      <c r="M65" s="128"/>
      <c r="N65" s="128"/>
      <c r="O65" s="128"/>
    </row>
    <row r="66" spans="1:15" ht="12.75">
      <c r="A66" s="116" t="s">
        <v>253</v>
      </c>
      <c r="B66" s="116" t="s">
        <v>99</v>
      </c>
      <c r="C66" s="128"/>
      <c r="D66" s="128"/>
      <c r="E66" s="128"/>
      <c r="F66" s="128"/>
      <c r="G66" s="128"/>
      <c r="H66" s="128"/>
      <c r="I66" s="128">
        <v>832</v>
      </c>
      <c r="J66" s="128"/>
      <c r="K66" s="128"/>
      <c r="L66" s="128"/>
      <c r="M66" s="128"/>
      <c r="N66" s="128"/>
      <c r="O66" s="128"/>
    </row>
    <row r="67" spans="1:15" ht="12.75">
      <c r="A67" s="116" t="s">
        <v>304</v>
      </c>
      <c r="B67" s="116" t="s">
        <v>99</v>
      </c>
      <c r="C67" s="128"/>
      <c r="D67" s="128"/>
      <c r="E67" s="128"/>
      <c r="F67" s="128"/>
      <c r="G67" s="128"/>
      <c r="H67" s="128"/>
      <c r="I67" s="128"/>
      <c r="J67" s="128">
        <v>21300</v>
      </c>
      <c r="K67" s="128">
        <v>26100</v>
      </c>
      <c r="L67" s="128">
        <v>1266</v>
      </c>
      <c r="M67" s="128">
        <v>1234</v>
      </c>
      <c r="N67" s="128">
        <v>1273</v>
      </c>
      <c r="O67" s="128"/>
    </row>
    <row r="68" spans="1:15" ht="12.75">
      <c r="A68" s="116" t="s">
        <v>152</v>
      </c>
      <c r="B68" s="116" t="s">
        <v>100</v>
      </c>
      <c r="C68" s="128">
        <v>39800</v>
      </c>
      <c r="D68" s="128">
        <v>39300</v>
      </c>
      <c r="E68" s="128">
        <v>31100</v>
      </c>
      <c r="F68" s="128">
        <v>29000</v>
      </c>
      <c r="G68" s="128">
        <v>29100</v>
      </c>
      <c r="H68" s="128"/>
      <c r="I68" s="128"/>
      <c r="J68" s="128"/>
      <c r="K68" s="128"/>
      <c r="L68" s="128"/>
      <c r="M68" s="128"/>
      <c r="N68" s="128"/>
      <c r="O68" s="128"/>
    </row>
    <row r="69" spans="1:15" ht="12.75">
      <c r="A69" s="116" t="s">
        <v>203</v>
      </c>
      <c r="B69" s="116" t="s">
        <v>100</v>
      </c>
      <c r="C69" s="128"/>
      <c r="D69" s="128"/>
      <c r="E69" s="128"/>
      <c r="F69" s="128"/>
      <c r="G69" s="128"/>
      <c r="H69" s="128">
        <v>757</v>
      </c>
      <c r="I69" s="128"/>
      <c r="J69" s="128"/>
      <c r="K69" s="128"/>
      <c r="L69" s="128"/>
      <c r="M69" s="128"/>
      <c r="N69" s="128"/>
      <c r="O69" s="128"/>
    </row>
    <row r="70" spans="1:15" ht="12.75">
      <c r="A70" s="116" t="s">
        <v>254</v>
      </c>
      <c r="B70" s="116" t="s">
        <v>100</v>
      </c>
      <c r="C70" s="128"/>
      <c r="D70" s="128"/>
      <c r="E70" s="128"/>
      <c r="F70" s="128"/>
      <c r="G70" s="128"/>
      <c r="H70" s="128"/>
      <c r="I70" s="128">
        <v>830</v>
      </c>
      <c r="J70" s="128"/>
      <c r="K70" s="128"/>
      <c r="L70" s="128"/>
      <c r="M70" s="128"/>
      <c r="N70" s="128"/>
      <c r="O70" s="128"/>
    </row>
    <row r="71" spans="1:15" ht="12.75">
      <c r="A71" s="116" t="s">
        <v>305</v>
      </c>
      <c r="B71" s="116" t="s">
        <v>100</v>
      </c>
      <c r="C71" s="128"/>
      <c r="D71" s="128"/>
      <c r="E71" s="128"/>
      <c r="F71" s="128"/>
      <c r="G71" s="128"/>
      <c r="H71" s="128"/>
      <c r="I71" s="128"/>
      <c r="J71" s="128">
        <v>21200</v>
      </c>
      <c r="K71" s="128">
        <v>25900</v>
      </c>
      <c r="L71" s="128">
        <v>1254</v>
      </c>
      <c r="M71" s="128">
        <v>1216</v>
      </c>
      <c r="N71" s="128">
        <v>1263</v>
      </c>
      <c r="O71" s="128"/>
    </row>
    <row r="72" spans="1:15" ht="12.75">
      <c r="A72" s="116" t="s">
        <v>153</v>
      </c>
      <c r="B72" s="116" t="s">
        <v>101</v>
      </c>
      <c r="C72" s="128">
        <v>39100</v>
      </c>
      <c r="D72" s="128">
        <v>39100</v>
      </c>
      <c r="E72" s="128">
        <v>30900</v>
      </c>
      <c r="F72" s="128">
        <v>28800</v>
      </c>
      <c r="G72" s="128">
        <v>28900</v>
      </c>
      <c r="H72" s="128"/>
      <c r="I72" s="128"/>
      <c r="J72" s="128"/>
      <c r="K72" s="128"/>
      <c r="L72" s="128"/>
      <c r="M72" s="128"/>
      <c r="N72" s="128"/>
      <c r="O72" s="128"/>
    </row>
    <row r="73" spans="1:15" ht="12.75">
      <c r="A73" s="116" t="s">
        <v>204</v>
      </c>
      <c r="B73" s="116" t="s">
        <v>101</v>
      </c>
      <c r="C73" s="128"/>
      <c r="D73" s="128"/>
      <c r="E73" s="128"/>
      <c r="F73" s="128"/>
      <c r="G73" s="128"/>
      <c r="H73" s="128">
        <v>750</v>
      </c>
      <c r="I73" s="128"/>
      <c r="J73" s="128"/>
      <c r="K73" s="128"/>
      <c r="L73" s="128"/>
      <c r="M73" s="128"/>
      <c r="N73" s="128"/>
      <c r="O73" s="128"/>
    </row>
    <row r="74" spans="1:15" ht="12.75">
      <c r="A74" s="116" t="s">
        <v>255</v>
      </c>
      <c r="B74" s="116" t="s">
        <v>101</v>
      </c>
      <c r="C74" s="128"/>
      <c r="D74" s="128"/>
      <c r="E74" s="128"/>
      <c r="F74" s="128"/>
      <c r="G74" s="128"/>
      <c r="H74" s="128"/>
      <c r="I74" s="128">
        <v>824</v>
      </c>
      <c r="J74" s="128"/>
      <c r="K74" s="128"/>
      <c r="L74" s="128"/>
      <c r="M74" s="128"/>
      <c r="N74" s="128"/>
      <c r="O74" s="128"/>
    </row>
    <row r="75" spans="1:15" ht="12.75">
      <c r="A75" s="116" t="s">
        <v>306</v>
      </c>
      <c r="B75" s="116" t="s">
        <v>101</v>
      </c>
      <c r="C75" s="128"/>
      <c r="D75" s="128"/>
      <c r="E75" s="128"/>
      <c r="F75" s="128"/>
      <c r="G75" s="128"/>
      <c r="H75" s="128"/>
      <c r="I75" s="128"/>
      <c r="J75" s="128">
        <v>21000</v>
      </c>
      <c r="K75" s="128">
        <v>25700</v>
      </c>
      <c r="L75" s="128">
        <v>1244</v>
      </c>
      <c r="M75" s="128">
        <v>1194</v>
      </c>
      <c r="N75" s="128">
        <v>1257</v>
      </c>
      <c r="O75" s="128"/>
    </row>
    <row r="76" spans="1:15" ht="12.75">
      <c r="A76" s="116" t="s">
        <v>154</v>
      </c>
      <c r="B76" s="116" t="s">
        <v>102</v>
      </c>
      <c r="C76" s="128">
        <v>38100</v>
      </c>
      <c r="D76" s="128">
        <v>38400</v>
      </c>
      <c r="E76" s="128">
        <v>30700</v>
      </c>
      <c r="F76" s="128">
        <v>28600</v>
      </c>
      <c r="G76" s="128">
        <v>28700</v>
      </c>
      <c r="H76" s="128"/>
      <c r="I76" s="128"/>
      <c r="J76" s="128"/>
      <c r="K76" s="128"/>
      <c r="L76" s="128"/>
      <c r="M76" s="128"/>
      <c r="N76" s="128"/>
      <c r="O76" s="128"/>
    </row>
    <row r="77" spans="1:15" ht="12.75">
      <c r="A77" s="116" t="s">
        <v>205</v>
      </c>
      <c r="B77" s="116" t="s">
        <v>102</v>
      </c>
      <c r="C77" s="128"/>
      <c r="D77" s="128"/>
      <c r="E77" s="128"/>
      <c r="F77" s="128"/>
      <c r="G77" s="128"/>
      <c r="H77" s="128">
        <v>745</v>
      </c>
      <c r="I77" s="128"/>
      <c r="J77" s="128"/>
      <c r="K77" s="128"/>
      <c r="L77" s="128"/>
      <c r="M77" s="128"/>
      <c r="N77" s="128"/>
      <c r="O77" s="128"/>
    </row>
    <row r="78" spans="1:15" ht="12.75">
      <c r="A78" s="116" t="s">
        <v>256</v>
      </c>
      <c r="B78" s="116" t="s">
        <v>102</v>
      </c>
      <c r="C78" s="128"/>
      <c r="D78" s="128"/>
      <c r="E78" s="128"/>
      <c r="F78" s="128"/>
      <c r="G78" s="128"/>
      <c r="H78" s="128"/>
      <c r="I78" s="128">
        <v>817</v>
      </c>
      <c r="J78" s="128"/>
      <c r="K78" s="128"/>
      <c r="L78" s="128"/>
      <c r="M78" s="128"/>
      <c r="N78" s="128"/>
      <c r="O78" s="128"/>
    </row>
    <row r="79" spans="1:15" ht="12.75">
      <c r="A79" s="116" t="s">
        <v>307</v>
      </c>
      <c r="B79" s="116" t="s">
        <v>309</v>
      </c>
      <c r="C79" s="128"/>
      <c r="D79" s="128"/>
      <c r="E79" s="128"/>
      <c r="F79" s="128"/>
      <c r="G79" s="128"/>
      <c r="H79" s="128"/>
      <c r="I79" s="128"/>
      <c r="J79" s="128">
        <v>20900</v>
      </c>
      <c r="K79" s="128">
        <v>25500</v>
      </c>
      <c r="L79" s="128">
        <v>1234</v>
      </c>
      <c r="M79" s="128">
        <v>1158</v>
      </c>
      <c r="N79" s="128">
        <v>1253</v>
      </c>
      <c r="O79" s="128"/>
    </row>
    <row r="80" spans="1:15" ht="12.75">
      <c r="A80" s="116" t="s">
        <v>155</v>
      </c>
      <c r="B80" s="116" t="s">
        <v>103</v>
      </c>
      <c r="C80" s="128">
        <v>37000</v>
      </c>
      <c r="D80" s="128">
        <v>37400</v>
      </c>
      <c r="E80" s="128">
        <v>30500</v>
      </c>
      <c r="F80" s="128">
        <v>28400</v>
      </c>
      <c r="G80" s="128">
        <v>28500</v>
      </c>
      <c r="H80" s="128"/>
      <c r="I80" s="128"/>
      <c r="J80" s="128"/>
      <c r="K80" s="128"/>
      <c r="L80" s="128"/>
      <c r="M80" s="128"/>
      <c r="N80" s="128"/>
      <c r="O80" s="128"/>
    </row>
    <row r="81" spans="1:15" ht="12.75">
      <c r="A81" s="116" t="s">
        <v>206</v>
      </c>
      <c r="B81" s="116" t="s">
        <v>103</v>
      </c>
      <c r="C81" s="128"/>
      <c r="D81" s="128"/>
      <c r="E81" s="128"/>
      <c r="F81" s="128"/>
      <c r="G81" s="128"/>
      <c r="H81" s="128">
        <v>739</v>
      </c>
      <c r="I81" s="128"/>
      <c r="J81" s="128"/>
      <c r="K81" s="128"/>
      <c r="L81" s="128"/>
      <c r="M81" s="128"/>
      <c r="N81" s="128"/>
      <c r="O81" s="128"/>
    </row>
    <row r="82" spans="1:15" ht="12.75">
      <c r="A82" s="116" t="s">
        <v>257</v>
      </c>
      <c r="B82" s="116" t="s">
        <v>103</v>
      </c>
      <c r="C82" s="128"/>
      <c r="D82" s="128"/>
      <c r="E82" s="128"/>
      <c r="F82" s="128"/>
      <c r="G82" s="128"/>
      <c r="H82" s="128"/>
      <c r="I82" s="128">
        <v>805</v>
      </c>
      <c r="J82" s="128"/>
      <c r="K82" s="128"/>
      <c r="L82" s="128"/>
      <c r="M82" s="128"/>
      <c r="N82" s="128"/>
      <c r="O82" s="128"/>
    </row>
    <row r="83" spans="1:15" ht="12.75">
      <c r="A83" s="116" t="s">
        <v>308</v>
      </c>
      <c r="B83" s="116" t="s">
        <v>103</v>
      </c>
      <c r="C83" s="128"/>
      <c r="D83" s="128"/>
      <c r="E83" s="128"/>
      <c r="F83" s="128"/>
      <c r="G83" s="128"/>
      <c r="H83" s="128"/>
      <c r="I83" s="128"/>
      <c r="J83" s="128">
        <v>20400</v>
      </c>
      <c r="K83" s="128">
        <v>24900</v>
      </c>
      <c r="L83" s="128">
        <v>1204</v>
      </c>
      <c r="M83" s="128">
        <v>1100</v>
      </c>
      <c r="N83" s="128">
        <v>1230</v>
      </c>
      <c r="O83" s="128"/>
    </row>
    <row r="84" spans="1:15" ht="12.75">
      <c r="A84" s="116" t="s">
        <v>156</v>
      </c>
      <c r="B84" s="116" t="s">
        <v>104</v>
      </c>
      <c r="C84" s="128">
        <v>36000</v>
      </c>
      <c r="D84" s="128">
        <v>36300</v>
      </c>
      <c r="E84" s="128">
        <v>30100</v>
      </c>
      <c r="F84" s="128">
        <v>28000</v>
      </c>
      <c r="G84" s="128">
        <v>28100</v>
      </c>
      <c r="H84" s="128"/>
      <c r="I84" s="128"/>
      <c r="J84" s="128"/>
      <c r="K84" s="128"/>
      <c r="L84" s="128"/>
      <c r="M84" s="128"/>
      <c r="N84" s="128"/>
      <c r="O84" s="128"/>
    </row>
    <row r="85" spans="1:15" ht="12.75">
      <c r="A85" s="116" t="s">
        <v>207</v>
      </c>
      <c r="B85" s="116" t="s">
        <v>104</v>
      </c>
      <c r="C85" s="128"/>
      <c r="D85" s="128"/>
      <c r="E85" s="128"/>
      <c r="F85" s="128"/>
      <c r="G85" s="128"/>
      <c r="H85" s="128">
        <v>728</v>
      </c>
      <c r="I85" s="128"/>
      <c r="J85" s="128"/>
      <c r="K85" s="128"/>
      <c r="L85" s="128"/>
      <c r="M85" s="128"/>
      <c r="N85" s="128"/>
      <c r="O85" s="128"/>
    </row>
    <row r="86" spans="1:15" ht="12.75">
      <c r="A86" s="116" t="s">
        <v>258</v>
      </c>
      <c r="B86" s="116" t="s">
        <v>104</v>
      </c>
      <c r="C86" s="128"/>
      <c r="D86" s="128"/>
      <c r="E86" s="128"/>
      <c r="F86" s="128"/>
      <c r="G86" s="128"/>
      <c r="H86" s="128"/>
      <c r="I86" s="128">
        <v>787</v>
      </c>
      <c r="J86" s="128"/>
      <c r="K86" s="128"/>
      <c r="L86" s="128"/>
      <c r="M86" s="128"/>
      <c r="N86" s="128"/>
      <c r="O86" s="128"/>
    </row>
    <row r="87" spans="1:15" ht="12.75">
      <c r="A87" s="116" t="s">
        <v>310</v>
      </c>
      <c r="B87" s="116" t="s">
        <v>104</v>
      </c>
      <c r="C87" s="128"/>
      <c r="D87" s="128"/>
      <c r="E87" s="128"/>
      <c r="F87" s="128"/>
      <c r="G87" s="128"/>
      <c r="H87" s="128"/>
      <c r="I87" s="128"/>
      <c r="J87" s="128">
        <v>19800</v>
      </c>
      <c r="K87" s="128">
        <v>24200</v>
      </c>
      <c r="L87" s="128">
        <v>1165</v>
      </c>
      <c r="M87" s="128">
        <v>1048</v>
      </c>
      <c r="N87" s="128">
        <v>1194</v>
      </c>
      <c r="O87" s="128"/>
    </row>
    <row r="88" spans="1:15" ht="12.75">
      <c r="A88" s="116" t="s">
        <v>157</v>
      </c>
      <c r="B88" s="116" t="s">
        <v>105</v>
      </c>
      <c r="C88" s="128">
        <v>35300</v>
      </c>
      <c r="D88" s="128">
        <v>35300</v>
      </c>
      <c r="E88" s="128">
        <v>29700</v>
      </c>
      <c r="F88" s="128">
        <v>27500</v>
      </c>
      <c r="G88" s="128">
        <v>27600</v>
      </c>
      <c r="H88" s="128"/>
      <c r="I88" s="128"/>
      <c r="J88" s="128"/>
      <c r="K88" s="128"/>
      <c r="L88" s="128"/>
      <c r="M88" s="128"/>
      <c r="N88" s="128"/>
      <c r="O88" s="128"/>
    </row>
    <row r="89" spans="1:15" ht="12.75">
      <c r="A89" s="116" t="s">
        <v>208</v>
      </c>
      <c r="B89" s="116" t="s">
        <v>105</v>
      </c>
      <c r="C89" s="128"/>
      <c r="D89" s="128"/>
      <c r="E89" s="128"/>
      <c r="F89" s="128"/>
      <c r="G89" s="128"/>
      <c r="H89" s="128">
        <v>717</v>
      </c>
      <c r="I89" s="128"/>
      <c r="J89" s="128"/>
      <c r="K89" s="128"/>
      <c r="L89" s="128"/>
      <c r="M89" s="128"/>
      <c r="N89" s="128"/>
      <c r="O89" s="128"/>
    </row>
    <row r="90" spans="1:15" ht="12.75">
      <c r="A90" s="116" t="s">
        <v>259</v>
      </c>
      <c r="B90" s="116" t="s">
        <v>105</v>
      </c>
      <c r="C90" s="128"/>
      <c r="D90" s="128"/>
      <c r="E90" s="128"/>
      <c r="F90" s="128"/>
      <c r="G90" s="128"/>
      <c r="H90" s="128"/>
      <c r="I90" s="128">
        <v>769</v>
      </c>
      <c r="J90" s="128"/>
      <c r="K90" s="128"/>
      <c r="L90" s="128"/>
      <c r="M90" s="128"/>
      <c r="N90" s="128"/>
      <c r="O90" s="128"/>
    </row>
    <row r="91" spans="1:15" ht="12.75">
      <c r="A91" s="116" t="s">
        <v>311</v>
      </c>
      <c r="B91" s="116" t="s">
        <v>105</v>
      </c>
      <c r="C91" s="128"/>
      <c r="D91" s="128"/>
      <c r="E91" s="128"/>
      <c r="F91" s="128"/>
      <c r="G91" s="128"/>
      <c r="H91" s="128"/>
      <c r="I91" s="128"/>
      <c r="J91" s="128">
        <v>19100</v>
      </c>
      <c r="K91" s="128">
        <v>23400</v>
      </c>
      <c r="L91" s="128">
        <v>1119</v>
      </c>
      <c r="M91" s="128">
        <v>998</v>
      </c>
      <c r="N91" s="128">
        <v>1150</v>
      </c>
      <c r="O91" s="128"/>
    </row>
    <row r="92" spans="1:15" ht="12.75">
      <c r="A92" s="116" t="s">
        <v>158</v>
      </c>
      <c r="B92" s="116" t="s">
        <v>106</v>
      </c>
      <c r="C92" s="128">
        <v>34600</v>
      </c>
      <c r="D92" s="128">
        <v>34600</v>
      </c>
      <c r="E92" s="128">
        <v>29100</v>
      </c>
      <c r="F92" s="128">
        <v>26900</v>
      </c>
      <c r="G92" s="128">
        <v>27000</v>
      </c>
      <c r="H92" s="128"/>
      <c r="I92" s="128"/>
      <c r="J92" s="128"/>
      <c r="K92" s="128"/>
      <c r="L92" s="128"/>
      <c r="M92" s="128"/>
      <c r="N92" s="128"/>
      <c r="O92" s="128"/>
    </row>
    <row r="93" spans="1:15" ht="12.75">
      <c r="A93" s="116" t="s">
        <v>209</v>
      </c>
      <c r="B93" s="116" t="s">
        <v>106</v>
      </c>
      <c r="C93" s="128"/>
      <c r="D93" s="128"/>
      <c r="E93" s="128"/>
      <c r="F93" s="128"/>
      <c r="G93" s="128"/>
      <c r="H93" s="128">
        <v>701</v>
      </c>
      <c r="I93" s="128"/>
      <c r="J93" s="128"/>
      <c r="K93" s="128"/>
      <c r="L93" s="128"/>
      <c r="M93" s="128"/>
      <c r="N93" s="128"/>
      <c r="O93" s="128"/>
    </row>
    <row r="94" spans="1:15" ht="12.75">
      <c r="A94" s="116" t="s">
        <v>260</v>
      </c>
      <c r="B94" s="116" t="s">
        <v>106</v>
      </c>
      <c r="C94" s="128"/>
      <c r="D94" s="128"/>
      <c r="E94" s="128"/>
      <c r="F94" s="128"/>
      <c r="G94" s="128"/>
      <c r="H94" s="128"/>
      <c r="I94" s="128">
        <v>748</v>
      </c>
      <c r="J94" s="128"/>
      <c r="K94" s="128"/>
      <c r="L94" s="128"/>
      <c r="M94" s="128"/>
      <c r="N94" s="128"/>
      <c r="O94" s="128"/>
    </row>
    <row r="95" spans="1:15" ht="12.75">
      <c r="A95" s="116" t="s">
        <v>312</v>
      </c>
      <c r="B95" s="116" t="s">
        <v>106</v>
      </c>
      <c r="C95" s="128"/>
      <c r="D95" s="128"/>
      <c r="E95" s="128"/>
      <c r="F95" s="128"/>
      <c r="G95" s="128"/>
      <c r="H95" s="128"/>
      <c r="I95" s="128"/>
      <c r="J95" s="128">
        <v>18100</v>
      </c>
      <c r="K95" s="128">
        <v>22100</v>
      </c>
      <c r="L95" s="128">
        <v>1054</v>
      </c>
      <c r="M95" s="128">
        <v>955</v>
      </c>
      <c r="N95" s="128">
        <v>1078</v>
      </c>
      <c r="O95" s="128"/>
    </row>
    <row r="96" spans="1:15" ht="12.75">
      <c r="A96" s="116" t="s">
        <v>159</v>
      </c>
      <c r="B96" s="116" t="s">
        <v>107</v>
      </c>
      <c r="C96" s="128">
        <v>33900</v>
      </c>
      <c r="D96" s="128">
        <v>33900</v>
      </c>
      <c r="E96" s="128">
        <v>28400</v>
      </c>
      <c r="F96" s="128">
        <v>26100</v>
      </c>
      <c r="G96" s="128">
        <v>26300</v>
      </c>
      <c r="H96" s="128"/>
      <c r="I96" s="128"/>
      <c r="J96" s="128"/>
      <c r="K96" s="128"/>
      <c r="L96" s="128"/>
      <c r="M96" s="128"/>
      <c r="N96" s="128"/>
      <c r="O96" s="128"/>
    </row>
    <row r="97" spans="1:15" ht="12.75">
      <c r="A97" s="116" t="s">
        <v>210</v>
      </c>
      <c r="B97" s="116" t="s">
        <v>212</v>
      </c>
      <c r="C97" s="128"/>
      <c r="D97" s="128"/>
      <c r="E97" s="128"/>
      <c r="F97" s="128"/>
      <c r="G97" s="128"/>
      <c r="H97" s="128">
        <v>683</v>
      </c>
      <c r="I97" s="128"/>
      <c r="J97" s="128"/>
      <c r="K97" s="128"/>
      <c r="L97" s="128"/>
      <c r="M97" s="128"/>
      <c r="N97" s="128"/>
      <c r="O97" s="128"/>
    </row>
    <row r="98" spans="1:15" ht="12.75">
      <c r="A98" s="116" t="s">
        <v>261</v>
      </c>
      <c r="B98" s="116" t="s">
        <v>107</v>
      </c>
      <c r="C98" s="128"/>
      <c r="D98" s="128"/>
      <c r="E98" s="128"/>
      <c r="F98" s="128"/>
      <c r="G98" s="128"/>
      <c r="H98" s="128"/>
      <c r="I98" s="128">
        <v>727</v>
      </c>
      <c r="J98" s="128"/>
      <c r="K98" s="128"/>
      <c r="L98" s="128">
        <v>986</v>
      </c>
      <c r="M98" s="128">
        <v>930</v>
      </c>
      <c r="N98" s="128">
        <v>1001</v>
      </c>
      <c r="O98" s="128"/>
    </row>
    <row r="99" spans="1:15" ht="12.75">
      <c r="A99" s="116" t="s">
        <v>313</v>
      </c>
      <c r="B99" s="116" t="s">
        <v>107</v>
      </c>
      <c r="C99" s="128"/>
      <c r="D99" s="128"/>
      <c r="E99" s="128"/>
      <c r="F99" s="128"/>
      <c r="G99" s="128"/>
      <c r="H99" s="128"/>
      <c r="I99" s="128"/>
      <c r="J99" s="128">
        <v>17100</v>
      </c>
      <c r="K99" s="128">
        <v>20800</v>
      </c>
      <c r="L99" s="128"/>
      <c r="M99" s="128"/>
      <c r="N99" s="128"/>
      <c r="O99" s="128"/>
    </row>
    <row r="100" spans="1:15" ht="12.75">
      <c r="A100" s="116" t="s">
        <v>160</v>
      </c>
      <c r="B100" s="116" t="s">
        <v>108</v>
      </c>
      <c r="C100" s="128">
        <v>33900</v>
      </c>
      <c r="D100" s="128">
        <v>33200</v>
      </c>
      <c r="E100" s="128">
        <v>27600</v>
      </c>
      <c r="F100" s="128">
        <v>25400</v>
      </c>
      <c r="G100" s="128">
        <v>25600</v>
      </c>
      <c r="H100" s="128"/>
      <c r="I100" s="128"/>
      <c r="J100" s="128"/>
      <c r="K100" s="128"/>
      <c r="L100" s="128"/>
      <c r="M100" s="128"/>
      <c r="N100" s="128"/>
      <c r="O100" s="128"/>
    </row>
    <row r="101" spans="1:15" ht="12.75">
      <c r="A101" s="116" t="s">
        <v>211</v>
      </c>
      <c r="B101" s="116" t="s">
        <v>108</v>
      </c>
      <c r="C101" s="128"/>
      <c r="D101" s="128"/>
      <c r="E101" s="128"/>
      <c r="F101" s="128"/>
      <c r="G101" s="128"/>
      <c r="H101" s="128">
        <v>668</v>
      </c>
      <c r="I101" s="128"/>
      <c r="J101" s="128"/>
      <c r="K101" s="128"/>
      <c r="L101" s="128"/>
      <c r="M101" s="128"/>
      <c r="N101" s="128"/>
      <c r="O101" s="128"/>
    </row>
    <row r="102" spans="1:15" ht="12.75">
      <c r="A102" s="116" t="s">
        <v>262</v>
      </c>
      <c r="B102" s="116" t="s">
        <v>108</v>
      </c>
      <c r="C102" s="128"/>
      <c r="D102" s="128"/>
      <c r="E102" s="128"/>
      <c r="F102" s="128"/>
      <c r="G102" s="128"/>
      <c r="H102" s="128"/>
      <c r="I102" s="128">
        <v>708</v>
      </c>
      <c r="J102" s="128"/>
      <c r="K102" s="128"/>
      <c r="L102" s="128"/>
      <c r="M102" s="128"/>
      <c r="N102" s="128"/>
      <c r="O102" s="128"/>
    </row>
    <row r="103" spans="1:15" ht="12.75">
      <c r="A103" s="116" t="s">
        <v>314</v>
      </c>
      <c r="B103" s="116" t="s">
        <v>108</v>
      </c>
      <c r="C103" s="128"/>
      <c r="D103" s="128"/>
      <c r="E103" s="128"/>
      <c r="F103" s="128"/>
      <c r="G103" s="128"/>
      <c r="H103" s="128"/>
      <c r="I103" s="128"/>
      <c r="J103" s="128">
        <v>16200</v>
      </c>
      <c r="K103" s="128">
        <v>19700</v>
      </c>
      <c r="L103" s="128">
        <v>928</v>
      </c>
      <c r="M103" s="128">
        <v>901</v>
      </c>
      <c r="N103" s="128">
        <v>935</v>
      </c>
      <c r="O103" s="128"/>
    </row>
    <row r="104" spans="1:15" ht="12.75">
      <c r="A104" s="116" t="s">
        <v>161</v>
      </c>
      <c r="B104" s="116" t="s">
        <v>109</v>
      </c>
      <c r="C104" s="128">
        <v>33300</v>
      </c>
      <c r="D104" s="128">
        <v>32700</v>
      </c>
      <c r="E104" s="128">
        <v>26900</v>
      </c>
      <c r="F104" s="128">
        <v>24900</v>
      </c>
      <c r="G104" s="128">
        <v>25000</v>
      </c>
      <c r="H104" s="128"/>
      <c r="I104" s="128"/>
      <c r="J104" s="128"/>
      <c r="K104" s="128"/>
      <c r="L104" s="128"/>
      <c r="M104" s="128"/>
      <c r="N104" s="128"/>
      <c r="O104" s="128"/>
    </row>
    <row r="105" spans="1:15" ht="12.75">
      <c r="A105" s="116" t="s">
        <v>213</v>
      </c>
      <c r="B105" s="116" t="s">
        <v>109</v>
      </c>
      <c r="C105" s="128"/>
      <c r="D105" s="128"/>
      <c r="E105" s="128"/>
      <c r="F105" s="128"/>
      <c r="G105" s="128"/>
      <c r="H105" s="128">
        <v>656</v>
      </c>
      <c r="I105" s="128"/>
      <c r="J105" s="128"/>
      <c r="K105" s="128"/>
      <c r="L105" s="128"/>
      <c r="M105" s="128"/>
      <c r="N105" s="128"/>
      <c r="O105" s="128"/>
    </row>
    <row r="106" spans="1:15" ht="12.75">
      <c r="A106" s="116" t="s">
        <v>263</v>
      </c>
      <c r="B106" s="116" t="s">
        <v>109</v>
      </c>
      <c r="C106" s="128"/>
      <c r="D106" s="128"/>
      <c r="E106" s="128"/>
      <c r="F106" s="128"/>
      <c r="G106" s="128"/>
      <c r="H106" s="128"/>
      <c r="I106" s="128">
        <v>694</v>
      </c>
      <c r="J106" s="128"/>
      <c r="K106" s="128"/>
      <c r="L106" s="128"/>
      <c r="M106" s="128"/>
      <c r="N106" s="128"/>
      <c r="O106" s="128"/>
    </row>
    <row r="107" spans="1:15" ht="12.75">
      <c r="A107" s="116" t="s">
        <v>315</v>
      </c>
      <c r="B107" s="116" t="s">
        <v>109</v>
      </c>
      <c r="C107" s="128"/>
      <c r="D107" s="128"/>
      <c r="E107" s="128"/>
      <c r="F107" s="128"/>
      <c r="G107" s="128"/>
      <c r="H107" s="128"/>
      <c r="I107" s="128"/>
      <c r="J107" s="128">
        <v>15500</v>
      </c>
      <c r="K107" s="128">
        <v>18800</v>
      </c>
      <c r="L107" s="128">
        <v>880</v>
      </c>
      <c r="M107" s="128">
        <v>876</v>
      </c>
      <c r="N107" s="128">
        <v>881</v>
      </c>
      <c r="O107" s="128"/>
    </row>
    <row r="108" spans="1:15" ht="12.75">
      <c r="A108" s="116" t="s">
        <v>162</v>
      </c>
      <c r="B108" s="116" t="s">
        <v>110</v>
      </c>
      <c r="C108" s="128">
        <v>32700</v>
      </c>
      <c r="D108" s="128">
        <v>32000</v>
      </c>
      <c r="E108" s="128">
        <v>26200</v>
      </c>
      <c r="F108" s="128">
        <v>24300</v>
      </c>
      <c r="G108" s="128">
        <v>24500</v>
      </c>
      <c r="H108" s="128"/>
      <c r="I108" s="128"/>
      <c r="J108" s="128"/>
      <c r="K108" s="128"/>
      <c r="L108" s="128"/>
      <c r="M108" s="128"/>
      <c r="N108" s="128"/>
      <c r="O108" s="128"/>
    </row>
    <row r="109" spans="1:15" ht="12.75">
      <c r="A109" s="116" t="s">
        <v>214</v>
      </c>
      <c r="B109" s="116" t="s">
        <v>110</v>
      </c>
      <c r="C109" s="128"/>
      <c r="D109" s="128"/>
      <c r="E109" s="128"/>
      <c r="F109" s="128"/>
      <c r="G109" s="128"/>
      <c r="H109" s="128">
        <v>640</v>
      </c>
      <c r="I109" s="128"/>
      <c r="J109" s="128"/>
      <c r="K109" s="128"/>
      <c r="L109" s="128"/>
      <c r="M109" s="128"/>
      <c r="N109" s="128"/>
      <c r="O109" s="128"/>
    </row>
    <row r="110" spans="1:15" ht="12.75">
      <c r="A110" s="116" t="s">
        <v>264</v>
      </c>
      <c r="B110" s="116" t="s">
        <v>110</v>
      </c>
      <c r="C110" s="128"/>
      <c r="D110" s="128"/>
      <c r="E110" s="128"/>
      <c r="F110" s="128"/>
      <c r="G110" s="128"/>
      <c r="H110" s="128"/>
      <c r="I110" s="128">
        <v>676</v>
      </c>
      <c r="J110" s="128"/>
      <c r="K110" s="128"/>
      <c r="L110" s="128"/>
      <c r="M110" s="128"/>
      <c r="N110" s="128"/>
      <c r="O110" s="128"/>
    </row>
    <row r="111" spans="1:15" ht="12.75">
      <c r="A111" s="116" t="s">
        <v>316</v>
      </c>
      <c r="B111" s="116" t="s">
        <v>110</v>
      </c>
      <c r="C111" s="128"/>
      <c r="D111" s="128"/>
      <c r="E111" s="128"/>
      <c r="F111" s="128"/>
      <c r="G111" s="128"/>
      <c r="H111" s="128"/>
      <c r="I111" s="128"/>
      <c r="J111" s="128">
        <v>14900</v>
      </c>
      <c r="K111" s="128">
        <v>18100</v>
      </c>
      <c r="L111" s="128">
        <v>842</v>
      </c>
      <c r="M111" s="128">
        <v>852</v>
      </c>
      <c r="N111" s="128">
        <v>839</v>
      </c>
      <c r="O111" s="128"/>
    </row>
    <row r="112" spans="1:15" ht="12.75">
      <c r="A112" s="116" t="s">
        <v>163</v>
      </c>
      <c r="B112" s="116" t="s">
        <v>111</v>
      </c>
      <c r="C112" s="128">
        <v>32100</v>
      </c>
      <c r="D112" s="128">
        <v>31500</v>
      </c>
      <c r="E112" s="128">
        <v>25700</v>
      </c>
      <c r="F112" s="128">
        <v>23900</v>
      </c>
      <c r="G112" s="128">
        <v>24200</v>
      </c>
      <c r="H112" s="128"/>
      <c r="I112" s="128"/>
      <c r="J112" s="128"/>
      <c r="K112" s="128"/>
      <c r="L112" s="128"/>
      <c r="M112" s="128"/>
      <c r="N112" s="128"/>
      <c r="O112" s="128"/>
    </row>
    <row r="113" spans="1:15" ht="12.75">
      <c r="A113" s="116" t="s">
        <v>215</v>
      </c>
      <c r="B113" s="116" t="s">
        <v>111</v>
      </c>
      <c r="C113" s="128"/>
      <c r="D113" s="128"/>
      <c r="E113" s="128"/>
      <c r="F113" s="128"/>
      <c r="G113" s="128"/>
      <c r="H113" s="128">
        <v>625</v>
      </c>
      <c r="I113" s="128"/>
      <c r="J113" s="128"/>
      <c r="K113" s="128"/>
      <c r="L113" s="128"/>
      <c r="M113" s="128"/>
      <c r="N113" s="128"/>
      <c r="O113" s="128"/>
    </row>
    <row r="114" spans="1:15" ht="12.75">
      <c r="A114" s="116" t="s">
        <v>265</v>
      </c>
      <c r="B114" s="116" t="s">
        <v>111</v>
      </c>
      <c r="C114" s="128"/>
      <c r="D114" s="128"/>
      <c r="E114" s="128"/>
      <c r="F114" s="128"/>
      <c r="G114" s="128"/>
      <c r="H114" s="128"/>
      <c r="I114" s="128">
        <v>661</v>
      </c>
      <c r="J114" s="128"/>
      <c r="K114" s="128"/>
      <c r="L114" s="128"/>
      <c r="M114" s="128"/>
      <c r="N114" s="128"/>
      <c r="O114" s="128"/>
    </row>
    <row r="115" spans="1:15" ht="12.75">
      <c r="A115" s="116" t="s">
        <v>317</v>
      </c>
      <c r="B115" s="116" t="s">
        <v>111</v>
      </c>
      <c r="C115" s="128"/>
      <c r="D115" s="128"/>
      <c r="E115" s="128"/>
      <c r="F115" s="128"/>
      <c r="G115" s="128"/>
      <c r="H115" s="128"/>
      <c r="I115" s="128"/>
      <c r="J115" s="128">
        <v>14700</v>
      </c>
      <c r="K115" s="128">
        <v>17800</v>
      </c>
      <c r="L115" s="128">
        <v>824</v>
      </c>
      <c r="M115" s="128">
        <v>836</v>
      </c>
      <c r="N115" s="128">
        <v>821</v>
      </c>
      <c r="O115" s="128"/>
    </row>
    <row r="116" spans="1:15" ht="12.75">
      <c r="A116" s="116" t="s">
        <v>164</v>
      </c>
      <c r="B116" s="116" t="s">
        <v>112</v>
      </c>
      <c r="C116" s="128">
        <v>32500</v>
      </c>
      <c r="D116" s="128">
        <v>31800</v>
      </c>
      <c r="E116" s="128">
        <v>25800</v>
      </c>
      <c r="F116" s="128">
        <v>24000</v>
      </c>
      <c r="G116" s="128">
        <v>24300</v>
      </c>
      <c r="H116" s="128"/>
      <c r="I116" s="128"/>
      <c r="J116" s="128"/>
      <c r="K116" s="128"/>
      <c r="L116" s="128"/>
      <c r="M116" s="128"/>
      <c r="N116" s="128"/>
      <c r="O116" s="128"/>
    </row>
    <row r="117" spans="1:15" ht="12.75">
      <c r="A117" s="116" t="s">
        <v>216</v>
      </c>
      <c r="B117" s="116" t="s">
        <v>112</v>
      </c>
      <c r="C117" s="128"/>
      <c r="D117" s="128"/>
      <c r="E117" s="128"/>
      <c r="F117" s="128"/>
      <c r="G117" s="128"/>
      <c r="H117" s="128">
        <v>623</v>
      </c>
      <c r="I117" s="128"/>
      <c r="J117" s="128"/>
      <c r="K117" s="128"/>
      <c r="L117" s="128"/>
      <c r="M117" s="128"/>
      <c r="N117" s="128"/>
      <c r="O117" s="128"/>
    </row>
    <row r="118" spans="1:15" ht="12.75">
      <c r="A118" s="116" t="s">
        <v>266</v>
      </c>
      <c r="B118" s="116" t="s">
        <v>112</v>
      </c>
      <c r="C118" s="128"/>
      <c r="D118" s="128"/>
      <c r="E118" s="128"/>
      <c r="F118" s="128"/>
      <c r="G118" s="128"/>
      <c r="H118" s="128"/>
      <c r="I118" s="128">
        <v>664</v>
      </c>
      <c r="J118" s="128"/>
      <c r="K118" s="128"/>
      <c r="L118" s="128"/>
      <c r="M118" s="128"/>
      <c r="N118" s="128"/>
      <c r="O118" s="128"/>
    </row>
    <row r="119" spans="1:15" ht="12.75">
      <c r="A119" s="116" t="s">
        <v>318</v>
      </c>
      <c r="B119" s="116" t="s">
        <v>112</v>
      </c>
      <c r="C119" s="128"/>
      <c r="D119" s="128"/>
      <c r="E119" s="128"/>
      <c r="F119" s="128"/>
      <c r="G119" s="128"/>
      <c r="H119" s="128"/>
      <c r="I119" s="128"/>
      <c r="J119" s="128">
        <v>14900</v>
      </c>
      <c r="K119" s="128">
        <v>18100</v>
      </c>
      <c r="L119" s="128">
        <v>841</v>
      </c>
      <c r="M119" s="128">
        <v>852</v>
      </c>
      <c r="N119" s="128">
        <v>838</v>
      </c>
      <c r="O119" s="128"/>
    </row>
    <row r="120" spans="1:15" ht="12.75">
      <c r="A120" s="116" t="s">
        <v>165</v>
      </c>
      <c r="B120" s="116" t="s">
        <v>113</v>
      </c>
      <c r="C120" s="128">
        <v>32900</v>
      </c>
      <c r="D120" s="128">
        <v>32200</v>
      </c>
      <c r="E120" s="128">
        <v>26000</v>
      </c>
      <c r="F120" s="128">
        <v>24200</v>
      </c>
      <c r="G120" s="128">
        <v>24600</v>
      </c>
      <c r="H120" s="128"/>
      <c r="I120" s="128"/>
      <c r="J120" s="128"/>
      <c r="K120" s="128"/>
      <c r="L120" s="128"/>
      <c r="M120" s="128"/>
      <c r="N120" s="128"/>
      <c r="O120" s="128"/>
    </row>
    <row r="121" spans="1:15" ht="12.75">
      <c r="A121" s="116" t="s">
        <v>217</v>
      </c>
      <c r="B121" s="116" t="s">
        <v>113</v>
      </c>
      <c r="C121" s="128"/>
      <c r="D121" s="128"/>
      <c r="E121" s="128"/>
      <c r="F121" s="128"/>
      <c r="G121" s="128"/>
      <c r="H121" s="128">
        <v>621</v>
      </c>
      <c r="I121" s="128"/>
      <c r="J121" s="128"/>
      <c r="K121" s="128"/>
      <c r="L121" s="128"/>
      <c r="M121" s="128"/>
      <c r="N121" s="128"/>
      <c r="O121" s="128"/>
    </row>
    <row r="122" spans="1:15" ht="12.75">
      <c r="A122" s="116" t="s">
        <v>267</v>
      </c>
      <c r="B122" s="116" t="s">
        <v>113</v>
      </c>
      <c r="C122" s="128"/>
      <c r="D122" s="128"/>
      <c r="E122" s="128"/>
      <c r="F122" s="128"/>
      <c r="G122" s="128"/>
      <c r="H122" s="128"/>
      <c r="I122" s="128">
        <v>667</v>
      </c>
      <c r="J122" s="128"/>
      <c r="K122" s="128"/>
      <c r="L122" s="128"/>
      <c r="M122" s="128"/>
      <c r="N122" s="128"/>
      <c r="O122" s="128"/>
    </row>
    <row r="123" spans="1:15" ht="12.75">
      <c r="A123" s="116" t="s">
        <v>319</v>
      </c>
      <c r="B123" s="116" t="s">
        <v>113</v>
      </c>
      <c r="C123" s="128"/>
      <c r="D123" s="128"/>
      <c r="E123" s="128"/>
      <c r="F123" s="128"/>
      <c r="G123" s="128"/>
      <c r="H123" s="128"/>
      <c r="I123" s="128"/>
      <c r="J123" s="128">
        <v>15600</v>
      </c>
      <c r="K123" s="128">
        <v>18900</v>
      </c>
      <c r="L123" s="128">
        <v>882</v>
      </c>
      <c r="M123" s="128">
        <v>883</v>
      </c>
      <c r="N123" s="128">
        <v>882</v>
      </c>
      <c r="O123" s="128"/>
    </row>
    <row r="124" spans="1:15" ht="12.75">
      <c r="A124" s="116" t="s">
        <v>166</v>
      </c>
      <c r="B124" s="116" t="s">
        <v>114</v>
      </c>
      <c r="C124" s="128">
        <v>33500</v>
      </c>
      <c r="D124" s="128">
        <v>32800</v>
      </c>
      <c r="E124" s="128">
        <v>26700</v>
      </c>
      <c r="F124" s="128">
        <v>24800</v>
      </c>
      <c r="G124" s="128">
        <v>25300</v>
      </c>
      <c r="H124" s="128"/>
      <c r="I124" s="128"/>
      <c r="J124" s="128"/>
      <c r="K124" s="128"/>
      <c r="L124" s="128"/>
      <c r="M124" s="128"/>
      <c r="N124" s="128"/>
      <c r="O124" s="128"/>
    </row>
    <row r="125" spans="1:15" ht="12.75">
      <c r="A125" s="116" t="s">
        <v>218</v>
      </c>
      <c r="B125" s="116" t="s">
        <v>114</v>
      </c>
      <c r="C125" s="128"/>
      <c r="D125" s="128"/>
      <c r="E125" s="128"/>
      <c r="F125" s="128"/>
      <c r="G125" s="128"/>
      <c r="H125" s="128">
        <v>632</v>
      </c>
      <c r="I125" s="128"/>
      <c r="J125" s="128"/>
      <c r="K125" s="128"/>
      <c r="L125" s="128"/>
      <c r="M125" s="128"/>
      <c r="N125" s="128"/>
      <c r="O125" s="128"/>
    </row>
    <row r="126" spans="1:15" ht="12.75">
      <c r="A126" s="116" t="s">
        <v>268</v>
      </c>
      <c r="B126" s="116" t="s">
        <v>114</v>
      </c>
      <c r="C126" s="128"/>
      <c r="D126" s="128"/>
      <c r="E126" s="128"/>
      <c r="F126" s="128"/>
      <c r="G126" s="128"/>
      <c r="H126" s="128"/>
      <c r="I126" s="128">
        <v>684</v>
      </c>
      <c r="J126" s="128"/>
      <c r="K126" s="128"/>
      <c r="L126" s="128"/>
      <c r="M126" s="128"/>
      <c r="N126" s="128"/>
      <c r="O126" s="128"/>
    </row>
    <row r="127" spans="1:15" ht="12.75">
      <c r="A127" s="116" t="s">
        <v>320</v>
      </c>
      <c r="B127" s="116" t="s">
        <v>114</v>
      </c>
      <c r="C127" s="128"/>
      <c r="D127" s="128"/>
      <c r="E127" s="128"/>
      <c r="F127" s="128"/>
      <c r="G127" s="128"/>
      <c r="H127" s="128"/>
      <c r="I127" s="128"/>
      <c r="J127" s="128">
        <v>16500</v>
      </c>
      <c r="K127" s="128">
        <v>20100</v>
      </c>
      <c r="L127" s="128">
        <v>944</v>
      </c>
      <c r="M127" s="128">
        <v>935</v>
      </c>
      <c r="N127" s="128">
        <v>947</v>
      </c>
      <c r="O127" s="128"/>
    </row>
    <row r="128" spans="1:15" ht="12.75">
      <c r="A128" s="116" t="s">
        <v>167</v>
      </c>
      <c r="B128" s="116" t="s">
        <v>115</v>
      </c>
      <c r="C128" s="128">
        <v>34100</v>
      </c>
      <c r="D128" s="128">
        <v>33400</v>
      </c>
      <c r="E128" s="128">
        <v>27300</v>
      </c>
      <c r="F128" s="128">
        <v>25300</v>
      </c>
      <c r="G128" s="128">
        <v>25800</v>
      </c>
      <c r="H128" s="128"/>
      <c r="I128" s="128"/>
      <c r="J128" s="128"/>
      <c r="K128" s="128"/>
      <c r="L128" s="128"/>
      <c r="M128" s="128"/>
      <c r="N128" s="128"/>
      <c r="O128" s="128"/>
    </row>
    <row r="129" spans="1:15" ht="12.75">
      <c r="A129" s="116" t="s">
        <v>219</v>
      </c>
      <c r="B129" s="116" t="s">
        <v>115</v>
      </c>
      <c r="C129" s="128"/>
      <c r="D129" s="128"/>
      <c r="E129" s="128"/>
      <c r="F129" s="128"/>
      <c r="G129" s="128"/>
      <c r="H129" s="128">
        <v>643</v>
      </c>
      <c r="I129" s="128"/>
      <c r="J129" s="128"/>
      <c r="K129" s="128"/>
      <c r="L129" s="128"/>
      <c r="M129" s="128"/>
      <c r="N129" s="128"/>
      <c r="O129" s="128"/>
    </row>
    <row r="130" spans="1:15" ht="12.75">
      <c r="A130" s="116" t="s">
        <v>269</v>
      </c>
      <c r="B130" s="116" t="s">
        <v>115</v>
      </c>
      <c r="C130" s="128"/>
      <c r="D130" s="128"/>
      <c r="E130" s="128"/>
      <c r="F130" s="128"/>
      <c r="G130" s="128"/>
      <c r="H130" s="128"/>
      <c r="I130" s="128">
        <v>700</v>
      </c>
      <c r="J130" s="128"/>
      <c r="K130" s="128"/>
      <c r="L130" s="128"/>
      <c r="M130" s="128"/>
      <c r="N130" s="128"/>
      <c r="O130" s="128"/>
    </row>
    <row r="131" spans="1:15" ht="12.75">
      <c r="A131" s="116" t="s">
        <v>321</v>
      </c>
      <c r="B131" s="116" t="s">
        <v>115</v>
      </c>
      <c r="C131" s="128"/>
      <c r="D131" s="128"/>
      <c r="E131" s="128"/>
      <c r="F131" s="128"/>
      <c r="G131" s="128"/>
      <c r="H131" s="128"/>
      <c r="I131" s="128"/>
      <c r="J131" s="128">
        <v>17300</v>
      </c>
      <c r="K131" s="128">
        <v>21100</v>
      </c>
      <c r="L131" s="128">
        <v>1000</v>
      </c>
      <c r="M131" s="128">
        <v>977</v>
      </c>
      <c r="N131" s="128">
        <v>1006</v>
      </c>
      <c r="O131" s="128"/>
    </row>
    <row r="132" spans="1:15" ht="12.75">
      <c r="A132" s="116" t="s">
        <v>168</v>
      </c>
      <c r="B132" s="116" t="s">
        <v>116</v>
      </c>
      <c r="C132" s="128">
        <v>34500</v>
      </c>
      <c r="D132" s="128">
        <v>33800</v>
      </c>
      <c r="E132" s="128">
        <v>27700</v>
      </c>
      <c r="F132" s="128">
        <v>25600</v>
      </c>
      <c r="G132" s="128">
        <v>26100</v>
      </c>
      <c r="H132" s="128"/>
      <c r="I132" s="128"/>
      <c r="J132" s="128"/>
      <c r="K132" s="128"/>
      <c r="L132" s="128"/>
      <c r="M132" s="128"/>
      <c r="N132" s="128"/>
      <c r="O132" s="128"/>
    </row>
    <row r="133" spans="1:15" ht="12.75">
      <c r="A133" s="116" t="s">
        <v>220</v>
      </c>
      <c r="B133" s="116" t="s">
        <v>116</v>
      </c>
      <c r="C133" s="128"/>
      <c r="D133" s="128"/>
      <c r="E133" s="128"/>
      <c r="F133" s="128"/>
      <c r="G133" s="128"/>
      <c r="H133" s="128">
        <v>650</v>
      </c>
      <c r="I133" s="128"/>
      <c r="J133" s="128"/>
      <c r="K133" s="128"/>
      <c r="L133" s="128"/>
      <c r="M133" s="128"/>
      <c r="N133" s="128"/>
      <c r="O133" s="128"/>
    </row>
    <row r="134" spans="1:15" ht="12.75">
      <c r="A134" s="116" t="s">
        <v>270</v>
      </c>
      <c r="B134" s="116" t="s">
        <v>271</v>
      </c>
      <c r="C134" s="128"/>
      <c r="D134" s="128"/>
      <c r="E134" s="128"/>
      <c r="F134" s="128"/>
      <c r="G134" s="128"/>
      <c r="H134" s="128"/>
      <c r="I134" s="128">
        <v>707</v>
      </c>
      <c r="J134" s="128"/>
      <c r="K134" s="128"/>
      <c r="L134" s="128"/>
      <c r="M134" s="128"/>
      <c r="N134" s="128"/>
      <c r="O134" s="128"/>
    </row>
    <row r="135" spans="1:15" ht="12.75">
      <c r="A135" s="116" t="s">
        <v>322</v>
      </c>
      <c r="B135" s="116" t="s">
        <v>116</v>
      </c>
      <c r="C135" s="128"/>
      <c r="D135" s="128"/>
      <c r="E135" s="128"/>
      <c r="F135" s="128"/>
      <c r="G135" s="128"/>
      <c r="H135" s="128"/>
      <c r="I135" s="128"/>
      <c r="J135" s="128">
        <v>18000</v>
      </c>
      <c r="K135" s="128">
        <v>21900</v>
      </c>
      <c r="L135" s="128">
        <v>1043</v>
      </c>
      <c r="M135" s="128">
        <v>1005</v>
      </c>
      <c r="N135" s="128">
        <v>1052</v>
      </c>
      <c r="O135" s="128"/>
    </row>
    <row r="136" spans="1:15" ht="12.75">
      <c r="A136" s="116" t="s">
        <v>169</v>
      </c>
      <c r="B136" s="116" t="s">
        <v>117</v>
      </c>
      <c r="C136" s="128">
        <v>35100</v>
      </c>
      <c r="D136" s="128">
        <v>34500</v>
      </c>
      <c r="E136" s="128">
        <v>28400</v>
      </c>
      <c r="F136" s="128">
        <v>26000</v>
      </c>
      <c r="G136" s="128">
        <v>26600</v>
      </c>
      <c r="H136" s="128"/>
      <c r="I136" s="128"/>
      <c r="J136" s="128"/>
      <c r="K136" s="128"/>
      <c r="L136" s="128"/>
      <c r="M136" s="128"/>
      <c r="N136" s="128"/>
      <c r="O136" s="128"/>
    </row>
    <row r="137" spans="1:15" ht="12.75">
      <c r="A137" s="116" t="s">
        <v>221</v>
      </c>
      <c r="B137" s="116" t="s">
        <v>117</v>
      </c>
      <c r="C137" s="128"/>
      <c r="D137" s="128"/>
      <c r="E137" s="128"/>
      <c r="F137" s="128"/>
      <c r="G137" s="128"/>
      <c r="H137" s="128">
        <v>664</v>
      </c>
      <c r="I137" s="128"/>
      <c r="J137" s="128"/>
      <c r="K137" s="128"/>
      <c r="L137" s="128"/>
      <c r="M137" s="128"/>
      <c r="N137" s="128"/>
      <c r="O137" s="128"/>
    </row>
    <row r="138" spans="1:15" ht="12.75">
      <c r="A138" s="116" t="s">
        <v>272</v>
      </c>
      <c r="B138" s="116" t="s">
        <v>117</v>
      </c>
      <c r="C138" s="128"/>
      <c r="D138" s="128"/>
      <c r="E138" s="128"/>
      <c r="F138" s="128"/>
      <c r="G138" s="128"/>
      <c r="H138" s="128"/>
      <c r="I138" s="128">
        <v>722</v>
      </c>
      <c r="J138" s="128"/>
      <c r="K138" s="128"/>
      <c r="L138" s="128"/>
      <c r="M138" s="128"/>
      <c r="N138" s="128"/>
      <c r="O138" s="128"/>
    </row>
    <row r="139" spans="1:15" ht="12.75">
      <c r="A139" s="116" t="s">
        <v>323</v>
      </c>
      <c r="B139" s="116" t="s">
        <v>117</v>
      </c>
      <c r="C139" s="128"/>
      <c r="D139" s="128"/>
      <c r="E139" s="128"/>
      <c r="F139" s="128"/>
      <c r="G139" s="128"/>
      <c r="H139" s="128"/>
      <c r="I139" s="128"/>
      <c r="J139" s="128">
        <v>18400</v>
      </c>
      <c r="K139" s="128">
        <v>22400</v>
      </c>
      <c r="L139" s="128">
        <v>1068</v>
      </c>
      <c r="M139" s="128">
        <v>1042</v>
      </c>
      <c r="N139" s="128">
        <v>1074</v>
      </c>
      <c r="O139" s="128"/>
    </row>
    <row r="140" spans="1:15" ht="12.75">
      <c r="A140" s="116" t="s">
        <v>170</v>
      </c>
      <c r="B140" s="116" t="s">
        <v>118</v>
      </c>
      <c r="C140" s="128">
        <v>36000</v>
      </c>
      <c r="D140" s="128">
        <v>35300</v>
      </c>
      <c r="E140" s="128">
        <v>28900</v>
      </c>
      <c r="F140" s="128">
        <v>26500</v>
      </c>
      <c r="G140" s="128">
        <v>27000</v>
      </c>
      <c r="H140" s="128"/>
      <c r="I140" s="128"/>
      <c r="J140" s="128"/>
      <c r="K140" s="128"/>
      <c r="L140" s="128"/>
      <c r="M140" s="128"/>
      <c r="N140" s="128"/>
      <c r="O140" s="128"/>
    </row>
    <row r="141" spans="1:15" ht="12.75">
      <c r="A141" s="116" t="s">
        <v>222</v>
      </c>
      <c r="B141" s="116" t="s">
        <v>118</v>
      </c>
      <c r="C141" s="128"/>
      <c r="D141" s="128"/>
      <c r="E141" s="128"/>
      <c r="F141" s="128"/>
      <c r="G141" s="128"/>
      <c r="H141" s="128">
        <v>675</v>
      </c>
      <c r="I141" s="128"/>
      <c r="J141" s="128"/>
      <c r="K141" s="128"/>
      <c r="L141" s="128"/>
      <c r="M141" s="128"/>
      <c r="N141" s="128"/>
      <c r="O141" s="128"/>
    </row>
    <row r="142" spans="1:15" ht="12.75">
      <c r="A142" s="116" t="s">
        <v>273</v>
      </c>
      <c r="B142" s="116" t="s">
        <v>118</v>
      </c>
      <c r="C142" s="128"/>
      <c r="D142" s="128"/>
      <c r="E142" s="128"/>
      <c r="F142" s="128"/>
      <c r="G142" s="128"/>
      <c r="H142" s="128"/>
      <c r="I142" s="128">
        <v>731</v>
      </c>
      <c r="J142" s="128"/>
      <c r="K142" s="128"/>
      <c r="L142" s="128"/>
      <c r="M142" s="128"/>
      <c r="N142" s="128"/>
      <c r="O142" s="128"/>
    </row>
    <row r="143" spans="1:15" ht="12.75">
      <c r="A143" s="116" t="s">
        <v>324</v>
      </c>
      <c r="B143" s="116" t="s">
        <v>118</v>
      </c>
      <c r="C143" s="128"/>
      <c r="D143" s="128"/>
      <c r="E143" s="128"/>
      <c r="F143" s="128"/>
      <c r="G143" s="128"/>
      <c r="H143" s="128"/>
      <c r="I143" s="128"/>
      <c r="J143" s="128">
        <v>18600</v>
      </c>
      <c r="K143" s="128">
        <v>22600</v>
      </c>
      <c r="L143" s="128">
        <v>1081</v>
      </c>
      <c r="M143" s="128">
        <v>1077</v>
      </c>
      <c r="N143" s="128">
        <v>1082</v>
      </c>
      <c r="O143" s="128"/>
    </row>
    <row r="144" spans="1:15" ht="12.75">
      <c r="A144" s="116" t="s">
        <v>171</v>
      </c>
      <c r="B144" s="116" t="s">
        <v>119</v>
      </c>
      <c r="C144" s="128">
        <v>37000</v>
      </c>
      <c r="D144" s="128">
        <v>36400</v>
      </c>
      <c r="E144" s="128">
        <v>29600</v>
      </c>
      <c r="F144" s="128">
        <v>27100</v>
      </c>
      <c r="G144" s="128">
        <v>27600</v>
      </c>
      <c r="H144" s="128"/>
      <c r="I144" s="128"/>
      <c r="J144" s="128"/>
      <c r="K144" s="128"/>
      <c r="L144" s="128"/>
      <c r="M144" s="128"/>
      <c r="N144" s="128"/>
      <c r="O144" s="128"/>
    </row>
    <row r="145" spans="1:15" ht="12.75">
      <c r="A145" s="116" t="s">
        <v>223</v>
      </c>
      <c r="B145" s="116" t="s">
        <v>119</v>
      </c>
      <c r="C145" s="128"/>
      <c r="D145" s="128"/>
      <c r="E145" s="128"/>
      <c r="F145" s="128"/>
      <c r="G145" s="128"/>
      <c r="H145" s="128">
        <v>691</v>
      </c>
      <c r="I145" s="128"/>
      <c r="J145" s="128"/>
      <c r="K145" s="128"/>
      <c r="L145" s="128"/>
      <c r="M145" s="128"/>
      <c r="N145" s="128"/>
      <c r="O145" s="128"/>
    </row>
    <row r="146" spans="1:15" ht="12.75">
      <c r="A146" s="116" t="s">
        <v>274</v>
      </c>
      <c r="B146" s="116" t="s">
        <v>119</v>
      </c>
      <c r="C146" s="128"/>
      <c r="D146" s="128"/>
      <c r="E146" s="128"/>
      <c r="F146" s="128"/>
      <c r="G146" s="128"/>
      <c r="H146" s="128"/>
      <c r="I146" s="128">
        <v>745</v>
      </c>
      <c r="J146" s="128"/>
      <c r="K146" s="128"/>
      <c r="L146" s="128"/>
      <c r="M146" s="128"/>
      <c r="N146" s="128"/>
      <c r="O146" s="128"/>
    </row>
    <row r="147" spans="1:15" ht="12.75">
      <c r="A147" s="116" t="s">
        <v>325</v>
      </c>
      <c r="B147" s="116" t="s">
        <v>119</v>
      </c>
      <c r="C147" s="128"/>
      <c r="D147" s="128"/>
      <c r="E147" s="128"/>
      <c r="F147" s="128"/>
      <c r="G147" s="128"/>
      <c r="H147" s="128"/>
      <c r="I147" s="128"/>
      <c r="J147" s="128">
        <v>18900</v>
      </c>
      <c r="K147" s="128">
        <v>23000</v>
      </c>
      <c r="L147" s="128">
        <v>1103</v>
      </c>
      <c r="M147" s="128">
        <v>1125</v>
      </c>
      <c r="N147" s="128">
        <v>1097</v>
      </c>
      <c r="O147" s="128"/>
    </row>
    <row r="148" spans="1:15" ht="12.75">
      <c r="A148" s="116" t="s">
        <v>172</v>
      </c>
      <c r="B148" s="116" t="s">
        <v>120</v>
      </c>
      <c r="C148" s="128">
        <v>37500</v>
      </c>
      <c r="D148" s="128">
        <v>36800</v>
      </c>
      <c r="E148" s="128">
        <v>30200</v>
      </c>
      <c r="F148" s="128">
        <v>27600</v>
      </c>
      <c r="G148" s="128">
        <v>28200</v>
      </c>
      <c r="H148" s="128"/>
      <c r="I148" s="128"/>
      <c r="J148" s="128"/>
      <c r="K148" s="128"/>
      <c r="L148" s="128"/>
      <c r="M148" s="128"/>
      <c r="N148" s="128"/>
      <c r="O148" s="128"/>
    </row>
    <row r="149" spans="1:15" ht="12.75">
      <c r="A149" s="116" t="s">
        <v>224</v>
      </c>
      <c r="B149" s="116" t="s">
        <v>120</v>
      </c>
      <c r="C149" s="128"/>
      <c r="D149" s="128"/>
      <c r="E149" s="128"/>
      <c r="F149" s="128"/>
      <c r="G149" s="128"/>
      <c r="H149" s="128">
        <v>702</v>
      </c>
      <c r="I149" s="128"/>
      <c r="J149" s="128"/>
      <c r="K149" s="128"/>
      <c r="L149" s="128"/>
      <c r="M149" s="128"/>
      <c r="N149" s="128"/>
      <c r="O149" s="128"/>
    </row>
    <row r="150" spans="1:15" ht="12.75">
      <c r="A150" s="116" t="s">
        <v>275</v>
      </c>
      <c r="B150" s="116" t="s">
        <v>120</v>
      </c>
      <c r="C150" s="128"/>
      <c r="D150" s="128"/>
      <c r="E150" s="128"/>
      <c r="F150" s="128"/>
      <c r="G150" s="128"/>
      <c r="H150" s="128"/>
      <c r="I150" s="128">
        <v>757</v>
      </c>
      <c r="J150" s="128"/>
      <c r="K150" s="128"/>
      <c r="L150" s="128"/>
      <c r="M150" s="128"/>
      <c r="N150" s="128"/>
      <c r="O150" s="128"/>
    </row>
    <row r="151" spans="1:15" ht="12.75">
      <c r="A151" s="116" t="s">
        <v>326</v>
      </c>
      <c r="B151" s="116" t="s">
        <v>120</v>
      </c>
      <c r="C151" s="128"/>
      <c r="D151" s="128"/>
      <c r="E151" s="128"/>
      <c r="F151" s="128"/>
      <c r="G151" s="128"/>
      <c r="H151" s="128"/>
      <c r="I151" s="128"/>
      <c r="J151" s="128">
        <v>19200</v>
      </c>
      <c r="K151" s="128">
        <v>23400</v>
      </c>
      <c r="L151" s="128">
        <v>1122</v>
      </c>
      <c r="M151" s="128">
        <v>1157</v>
      </c>
      <c r="N151" s="128">
        <v>1113</v>
      </c>
      <c r="O151" s="128"/>
    </row>
    <row r="152" spans="1:15" ht="12.75">
      <c r="A152" s="116" t="s">
        <v>173</v>
      </c>
      <c r="B152" s="116" t="s">
        <v>121</v>
      </c>
      <c r="C152" s="128">
        <v>38000</v>
      </c>
      <c r="D152" s="128">
        <v>37300</v>
      </c>
      <c r="E152" s="128">
        <v>30600</v>
      </c>
      <c r="F152" s="128">
        <v>28000</v>
      </c>
      <c r="G152" s="128">
        <v>28500</v>
      </c>
      <c r="H152" s="128"/>
      <c r="I152" s="128"/>
      <c r="J152" s="128"/>
      <c r="K152" s="128"/>
      <c r="L152" s="128"/>
      <c r="M152" s="128"/>
      <c r="N152" s="128"/>
      <c r="O152" s="128"/>
    </row>
    <row r="153" spans="1:15" ht="12.75">
      <c r="A153" s="116" t="s">
        <v>225</v>
      </c>
      <c r="B153" s="116" t="s">
        <v>226</v>
      </c>
      <c r="C153" s="128"/>
      <c r="D153" s="128"/>
      <c r="E153" s="128"/>
      <c r="F153" s="128"/>
      <c r="G153" s="128"/>
      <c r="H153" s="128">
        <v>707</v>
      </c>
      <c r="I153" s="128"/>
      <c r="J153" s="128"/>
      <c r="K153" s="128"/>
      <c r="L153" s="128"/>
      <c r="M153" s="128"/>
      <c r="N153" s="128"/>
      <c r="O153" s="128"/>
    </row>
    <row r="154" spans="1:15" ht="12.75">
      <c r="A154" s="116" t="s">
        <v>276</v>
      </c>
      <c r="B154" s="116" t="s">
        <v>226</v>
      </c>
      <c r="C154" s="128"/>
      <c r="D154" s="128"/>
      <c r="E154" s="128"/>
      <c r="F154" s="128"/>
      <c r="G154" s="128"/>
      <c r="H154" s="128"/>
      <c r="I154" s="128">
        <v>766</v>
      </c>
      <c r="J154" s="128"/>
      <c r="K154" s="128"/>
      <c r="L154" s="128"/>
      <c r="M154" s="128"/>
      <c r="N154" s="128"/>
      <c r="O154" s="128"/>
    </row>
    <row r="155" spans="1:15" ht="12.75">
      <c r="A155" s="116" t="s">
        <v>327</v>
      </c>
      <c r="B155" s="116" t="s">
        <v>226</v>
      </c>
      <c r="C155" s="128"/>
      <c r="D155" s="128"/>
      <c r="E155" s="128"/>
      <c r="F155" s="128"/>
      <c r="G155" s="128"/>
      <c r="H155" s="128"/>
      <c r="I155" s="128"/>
      <c r="J155" s="128">
        <v>19500</v>
      </c>
      <c r="K155" s="128">
        <v>23800</v>
      </c>
      <c r="L155" s="128">
        <v>1143</v>
      </c>
      <c r="M155" s="128">
        <v>1186</v>
      </c>
      <c r="N155" s="128">
        <v>1132</v>
      </c>
      <c r="O155" s="128"/>
    </row>
    <row r="156" spans="1:15" ht="12.75">
      <c r="A156" s="116" t="s">
        <v>174</v>
      </c>
      <c r="B156" s="116" t="s">
        <v>122</v>
      </c>
      <c r="C156" s="128">
        <v>37900</v>
      </c>
      <c r="D156" s="128">
        <v>37300</v>
      </c>
      <c r="E156" s="128">
        <v>30900</v>
      </c>
      <c r="F156" s="128">
        <v>28200</v>
      </c>
      <c r="G156" s="128">
        <v>28700</v>
      </c>
      <c r="H156" s="128"/>
      <c r="I156" s="128"/>
      <c r="J156" s="128"/>
      <c r="K156" s="128"/>
      <c r="L156" s="128"/>
      <c r="M156" s="128"/>
      <c r="N156" s="128"/>
      <c r="O156" s="128"/>
    </row>
    <row r="157" spans="1:15" ht="12.75">
      <c r="A157" s="116" t="s">
        <v>227</v>
      </c>
      <c r="B157" s="116" t="s">
        <v>122</v>
      </c>
      <c r="C157" s="128"/>
      <c r="D157" s="128"/>
      <c r="E157" s="128"/>
      <c r="F157" s="128"/>
      <c r="G157" s="128"/>
      <c r="H157" s="128">
        <v>712</v>
      </c>
      <c r="I157" s="128"/>
      <c r="J157" s="128"/>
      <c r="K157" s="128"/>
      <c r="L157" s="128"/>
      <c r="M157" s="128"/>
      <c r="N157" s="128"/>
      <c r="O157" s="128"/>
    </row>
    <row r="158" spans="1:15" ht="12.75">
      <c r="A158" s="116" t="s">
        <v>277</v>
      </c>
      <c r="B158" s="116" t="s">
        <v>122</v>
      </c>
      <c r="C158" s="128"/>
      <c r="D158" s="128"/>
      <c r="E158" s="128"/>
      <c r="F158" s="128"/>
      <c r="G158" s="128"/>
      <c r="H158" s="128"/>
      <c r="I158" s="128">
        <v>774</v>
      </c>
      <c r="J158" s="128"/>
      <c r="K158" s="128"/>
      <c r="L158" s="128"/>
      <c r="M158" s="128"/>
      <c r="N158" s="128"/>
      <c r="O158" s="128"/>
    </row>
    <row r="159" spans="1:15" ht="12.75">
      <c r="A159" s="116" t="s">
        <v>328</v>
      </c>
      <c r="B159" s="116" t="s">
        <v>122</v>
      </c>
      <c r="C159" s="128"/>
      <c r="D159" s="128"/>
      <c r="E159" s="128"/>
      <c r="F159" s="128"/>
      <c r="G159" s="128"/>
      <c r="H159" s="128"/>
      <c r="I159" s="128"/>
      <c r="J159" s="128">
        <v>19800</v>
      </c>
      <c r="K159" s="128">
        <v>24200</v>
      </c>
      <c r="L159" s="128">
        <v>1166</v>
      </c>
      <c r="M159" s="128">
        <v>1210</v>
      </c>
      <c r="N159" s="128">
        <v>1155</v>
      </c>
      <c r="O159" s="128"/>
    </row>
    <row r="160" spans="1:15" ht="12.75">
      <c r="A160" s="116" t="s">
        <v>175</v>
      </c>
      <c r="B160" s="116" t="s">
        <v>123</v>
      </c>
      <c r="C160" s="128">
        <v>37300</v>
      </c>
      <c r="D160" s="128">
        <v>36700</v>
      </c>
      <c r="E160" s="128">
        <v>30800</v>
      </c>
      <c r="F160" s="128">
        <v>28100</v>
      </c>
      <c r="G160" s="128">
        <v>28600</v>
      </c>
      <c r="H160" s="128"/>
      <c r="I160" s="128"/>
      <c r="J160" s="128"/>
      <c r="K160" s="128"/>
      <c r="L160" s="128"/>
      <c r="M160" s="128"/>
      <c r="N160" s="128"/>
      <c r="O160" s="128"/>
    </row>
    <row r="161" spans="1:15" ht="12.75">
      <c r="A161" s="116" t="s">
        <v>228</v>
      </c>
      <c r="B161" s="116" t="s">
        <v>123</v>
      </c>
      <c r="C161" s="128"/>
      <c r="D161" s="128"/>
      <c r="E161" s="128"/>
      <c r="F161" s="128"/>
      <c r="G161" s="128"/>
      <c r="H161" s="128">
        <v>707</v>
      </c>
      <c r="I161" s="128"/>
      <c r="J161" s="128"/>
      <c r="K161" s="128"/>
      <c r="L161" s="128"/>
      <c r="M161" s="128"/>
      <c r="N161" s="128"/>
      <c r="O161" s="128"/>
    </row>
    <row r="162" spans="1:15" ht="12.75">
      <c r="A162" s="116" t="s">
        <v>278</v>
      </c>
      <c r="B162" s="116" t="s">
        <v>123</v>
      </c>
      <c r="C162" s="128"/>
      <c r="D162" s="128"/>
      <c r="E162" s="128"/>
      <c r="F162" s="128"/>
      <c r="G162" s="128"/>
      <c r="H162" s="128"/>
      <c r="I162" s="128">
        <v>772</v>
      </c>
      <c r="J162" s="128"/>
      <c r="K162" s="128"/>
      <c r="L162" s="128"/>
      <c r="M162" s="128"/>
      <c r="N162" s="128"/>
      <c r="O162" s="128"/>
    </row>
    <row r="163" spans="1:15" ht="12.75">
      <c r="A163" s="116" t="s">
        <v>329</v>
      </c>
      <c r="B163" s="116" t="s">
        <v>123</v>
      </c>
      <c r="C163" s="128"/>
      <c r="D163" s="128"/>
      <c r="E163" s="128"/>
      <c r="F163" s="128"/>
      <c r="G163" s="128"/>
      <c r="H163" s="128"/>
      <c r="I163" s="128"/>
      <c r="J163" s="128">
        <v>19900</v>
      </c>
      <c r="K163" s="128">
        <v>24400</v>
      </c>
      <c r="L163" s="128">
        <v>1173</v>
      </c>
      <c r="M163" s="128">
        <v>1205</v>
      </c>
      <c r="N163" s="128">
        <v>1166</v>
      </c>
      <c r="O163" s="128"/>
    </row>
    <row r="164" spans="1:15" ht="12.75">
      <c r="A164" s="116" t="s">
        <v>176</v>
      </c>
      <c r="B164" s="116" t="s">
        <v>124</v>
      </c>
      <c r="C164" s="128">
        <v>37000</v>
      </c>
      <c r="D164" s="128">
        <v>36400</v>
      </c>
      <c r="E164" s="128">
        <v>30600</v>
      </c>
      <c r="F164" s="128">
        <v>27900</v>
      </c>
      <c r="G164" s="128">
        <v>28500</v>
      </c>
      <c r="H164" s="128"/>
      <c r="I164" s="128"/>
      <c r="J164" s="128"/>
      <c r="K164" s="128"/>
      <c r="L164" s="128"/>
      <c r="M164" s="128"/>
      <c r="N164" s="128"/>
      <c r="O164" s="128"/>
    </row>
    <row r="165" spans="1:15" ht="12.75">
      <c r="A165" s="116" t="s">
        <v>229</v>
      </c>
      <c r="B165" s="116" t="s">
        <v>124</v>
      </c>
      <c r="C165" s="128"/>
      <c r="D165" s="128"/>
      <c r="E165" s="128"/>
      <c r="F165" s="128"/>
      <c r="G165" s="128"/>
      <c r="H165" s="128">
        <v>702</v>
      </c>
      <c r="I165" s="128"/>
      <c r="J165" s="128"/>
      <c r="K165" s="128"/>
      <c r="L165" s="128"/>
      <c r="M165" s="128"/>
      <c r="N165" s="128"/>
      <c r="O165" s="128"/>
    </row>
    <row r="166" spans="1:15" ht="12.75">
      <c r="A166" s="116" t="s">
        <v>279</v>
      </c>
      <c r="B166" s="116" t="s">
        <v>124</v>
      </c>
      <c r="C166" s="128"/>
      <c r="D166" s="128"/>
      <c r="E166" s="128"/>
      <c r="F166" s="128"/>
      <c r="G166" s="128"/>
      <c r="H166" s="128"/>
      <c r="I166" s="128">
        <v>764</v>
      </c>
      <c r="J166" s="128"/>
      <c r="K166" s="128"/>
      <c r="L166" s="128"/>
      <c r="M166" s="128"/>
      <c r="N166" s="128"/>
      <c r="O166" s="128"/>
    </row>
    <row r="167" spans="1:15" ht="12.75">
      <c r="A167" s="116" t="s">
        <v>330</v>
      </c>
      <c r="B167" s="116" t="s">
        <v>124</v>
      </c>
      <c r="C167" s="128"/>
      <c r="D167" s="128"/>
      <c r="E167" s="128"/>
      <c r="F167" s="128"/>
      <c r="G167" s="128"/>
      <c r="H167" s="128"/>
      <c r="I167" s="128"/>
      <c r="J167" s="128">
        <v>19800</v>
      </c>
      <c r="K167" s="128">
        <v>24200</v>
      </c>
      <c r="L167" s="128">
        <v>1165</v>
      </c>
      <c r="M167" s="128">
        <v>1211</v>
      </c>
      <c r="N167" s="128">
        <v>1153</v>
      </c>
      <c r="O167" s="128"/>
    </row>
    <row r="168" spans="1:15" ht="12.75">
      <c r="A168" s="116" t="s">
        <v>177</v>
      </c>
      <c r="B168" s="116" t="s">
        <v>125</v>
      </c>
      <c r="C168" s="128">
        <v>36600</v>
      </c>
      <c r="D168" s="128">
        <v>35900</v>
      </c>
      <c r="E168" s="128">
        <v>30300</v>
      </c>
      <c r="F168" s="128">
        <v>27800</v>
      </c>
      <c r="G168" s="128">
        <v>28400</v>
      </c>
      <c r="H168" s="128"/>
      <c r="I168" s="128"/>
      <c r="J168" s="128"/>
      <c r="K168" s="128"/>
      <c r="L168" s="128"/>
      <c r="M168" s="128"/>
      <c r="N168" s="128"/>
      <c r="O168" s="128"/>
    </row>
    <row r="169" spans="1:15" ht="12.75">
      <c r="A169" s="116" t="s">
        <v>230</v>
      </c>
      <c r="B169" s="116" t="s">
        <v>125</v>
      </c>
      <c r="C169" s="128"/>
      <c r="D169" s="128"/>
      <c r="E169" s="128"/>
      <c r="F169" s="128"/>
      <c r="G169" s="128"/>
      <c r="H169" s="128">
        <v>695</v>
      </c>
      <c r="I169" s="128"/>
      <c r="J169" s="128"/>
      <c r="K169" s="128"/>
      <c r="L169" s="128"/>
      <c r="M169" s="128"/>
      <c r="N169" s="128"/>
      <c r="O169" s="128"/>
    </row>
    <row r="170" spans="1:15" ht="12.75">
      <c r="A170" s="116" t="s">
        <v>280</v>
      </c>
      <c r="B170" s="116" t="s">
        <v>125</v>
      </c>
      <c r="C170" s="128"/>
      <c r="D170" s="128"/>
      <c r="E170" s="128"/>
      <c r="F170" s="128"/>
      <c r="G170" s="128"/>
      <c r="H170" s="128"/>
      <c r="I170" s="128">
        <v>751</v>
      </c>
      <c r="J170" s="128"/>
      <c r="K170" s="128"/>
      <c r="L170" s="128"/>
      <c r="M170" s="128"/>
      <c r="N170" s="128"/>
      <c r="O170" s="128"/>
    </row>
    <row r="171" spans="1:15" ht="12.75">
      <c r="A171" s="116" t="s">
        <v>331</v>
      </c>
      <c r="B171" s="116" t="s">
        <v>125</v>
      </c>
      <c r="C171" s="128"/>
      <c r="D171" s="128"/>
      <c r="E171" s="128"/>
      <c r="F171" s="128"/>
      <c r="G171" s="128"/>
      <c r="H171" s="128"/>
      <c r="I171" s="128"/>
      <c r="J171" s="128">
        <v>19700</v>
      </c>
      <c r="K171" s="128">
        <v>24000</v>
      </c>
      <c r="L171" s="128">
        <v>1154</v>
      </c>
      <c r="M171" s="128">
        <v>1213</v>
      </c>
      <c r="N171" s="128">
        <v>1139</v>
      </c>
      <c r="O171" s="128"/>
    </row>
    <row r="172" spans="1:15" ht="12.75">
      <c r="A172" s="116" t="s">
        <v>178</v>
      </c>
      <c r="B172" s="116" t="s">
        <v>126</v>
      </c>
      <c r="C172" s="128">
        <v>36600</v>
      </c>
      <c r="D172" s="128">
        <v>35900</v>
      </c>
      <c r="E172" s="128">
        <v>30200</v>
      </c>
      <c r="F172" s="128">
        <v>27800</v>
      </c>
      <c r="G172" s="128">
        <v>28300</v>
      </c>
      <c r="H172" s="128"/>
      <c r="I172" s="128"/>
      <c r="J172" s="128"/>
      <c r="K172" s="128"/>
      <c r="L172" s="128"/>
      <c r="M172" s="128"/>
      <c r="N172" s="128"/>
      <c r="O172" s="128"/>
    </row>
    <row r="173" spans="1:15" ht="12.75">
      <c r="A173" s="116" t="s">
        <v>231</v>
      </c>
      <c r="B173" s="116" t="s">
        <v>126</v>
      </c>
      <c r="C173" s="128"/>
      <c r="D173" s="128"/>
      <c r="E173" s="128"/>
      <c r="F173" s="128"/>
      <c r="G173" s="128"/>
      <c r="H173" s="128">
        <v>685</v>
      </c>
      <c r="I173" s="128"/>
      <c r="J173" s="128"/>
      <c r="K173" s="128"/>
      <c r="L173" s="128"/>
      <c r="M173" s="128"/>
      <c r="N173" s="128"/>
      <c r="O173" s="128"/>
    </row>
    <row r="174" spans="1:15" ht="12.75">
      <c r="A174" s="116" t="s">
        <v>281</v>
      </c>
      <c r="B174" s="116" t="s">
        <v>126</v>
      </c>
      <c r="C174" s="128"/>
      <c r="D174" s="128"/>
      <c r="E174" s="128"/>
      <c r="F174" s="128"/>
      <c r="G174" s="128"/>
      <c r="H174" s="128"/>
      <c r="I174" s="128">
        <v>731</v>
      </c>
      <c r="J174" s="128"/>
      <c r="K174" s="128"/>
      <c r="L174" s="128"/>
      <c r="M174" s="128"/>
      <c r="N174" s="128"/>
      <c r="O174" s="128"/>
    </row>
    <row r="175" spans="1:15" ht="12.75">
      <c r="A175" s="116" t="s">
        <v>332</v>
      </c>
      <c r="B175" s="116" t="s">
        <v>126</v>
      </c>
      <c r="C175" s="128"/>
      <c r="D175" s="128"/>
      <c r="E175" s="128"/>
      <c r="F175" s="128"/>
      <c r="G175" s="128"/>
      <c r="H175" s="128"/>
      <c r="I175" s="128"/>
      <c r="J175" s="128">
        <v>19500</v>
      </c>
      <c r="K175" s="128">
        <v>23900</v>
      </c>
      <c r="L175" s="128">
        <v>1146</v>
      </c>
      <c r="M175" s="128">
        <v>1209</v>
      </c>
      <c r="N175" s="128">
        <v>1130</v>
      </c>
      <c r="O175" s="128"/>
    </row>
    <row r="176" spans="1:15" ht="12.75">
      <c r="A176" s="116" t="s">
        <v>179</v>
      </c>
      <c r="B176" s="116" t="s">
        <v>127</v>
      </c>
      <c r="C176" s="128">
        <v>36300</v>
      </c>
      <c r="D176" s="128">
        <v>35600</v>
      </c>
      <c r="E176" s="128">
        <v>30200</v>
      </c>
      <c r="F176" s="128">
        <v>27900</v>
      </c>
      <c r="G176" s="128">
        <v>28400</v>
      </c>
      <c r="H176" s="128"/>
      <c r="I176" s="128"/>
      <c r="J176" s="128"/>
      <c r="K176" s="128"/>
      <c r="L176" s="128"/>
      <c r="M176" s="128"/>
      <c r="N176" s="128"/>
      <c r="O176" s="128"/>
    </row>
    <row r="177" spans="1:15" ht="12.75">
      <c r="A177" s="116" t="s">
        <v>232</v>
      </c>
      <c r="B177" s="116" t="s">
        <v>127</v>
      </c>
      <c r="C177" s="128"/>
      <c r="D177" s="128"/>
      <c r="E177" s="128"/>
      <c r="F177" s="128"/>
      <c r="G177" s="128"/>
      <c r="H177" s="128">
        <v>681</v>
      </c>
      <c r="I177" s="128"/>
      <c r="J177" s="128"/>
      <c r="K177" s="128"/>
      <c r="L177" s="128"/>
      <c r="M177" s="128"/>
      <c r="N177" s="128"/>
      <c r="O177" s="128"/>
    </row>
    <row r="178" spans="1:15" ht="12.75">
      <c r="A178" s="116" t="s">
        <v>282</v>
      </c>
      <c r="B178" s="116" t="s">
        <v>127</v>
      </c>
      <c r="C178" s="128"/>
      <c r="D178" s="128"/>
      <c r="E178" s="128"/>
      <c r="F178" s="128"/>
      <c r="G178" s="128"/>
      <c r="H178" s="128"/>
      <c r="I178" s="128">
        <v>719</v>
      </c>
      <c r="J178" s="128"/>
      <c r="K178" s="128"/>
      <c r="L178" s="128"/>
      <c r="M178" s="128"/>
      <c r="N178" s="128"/>
      <c r="O178" s="128"/>
    </row>
    <row r="179" spans="1:15" ht="12.75">
      <c r="A179" s="116" t="s">
        <v>333</v>
      </c>
      <c r="B179" s="116" t="s">
        <v>127</v>
      </c>
      <c r="C179" s="128"/>
      <c r="D179" s="128"/>
      <c r="E179" s="128"/>
      <c r="F179" s="128"/>
      <c r="G179" s="128"/>
      <c r="H179" s="128"/>
      <c r="I179" s="128"/>
      <c r="J179" s="128">
        <v>19600</v>
      </c>
      <c r="K179" s="128">
        <v>24000</v>
      </c>
      <c r="L179" s="128">
        <v>1152</v>
      </c>
      <c r="M179" s="128">
        <v>1226</v>
      </c>
      <c r="N179" s="128">
        <v>1134</v>
      </c>
      <c r="O179" s="128"/>
    </row>
    <row r="180" spans="1:15" ht="12.75">
      <c r="A180" s="116" t="s">
        <v>180</v>
      </c>
      <c r="B180" s="116" t="s">
        <v>128</v>
      </c>
      <c r="C180" s="128">
        <v>35700</v>
      </c>
      <c r="D180" s="128">
        <v>35000</v>
      </c>
      <c r="E180" s="128">
        <v>30000</v>
      </c>
      <c r="F180" s="128">
        <v>27800</v>
      </c>
      <c r="G180" s="128">
        <v>28200</v>
      </c>
      <c r="H180" s="128"/>
      <c r="I180" s="128"/>
      <c r="J180" s="128"/>
      <c r="K180" s="128"/>
      <c r="L180" s="128"/>
      <c r="M180" s="128"/>
      <c r="N180" s="128"/>
      <c r="O180" s="128"/>
    </row>
    <row r="181" spans="1:15" ht="12.75">
      <c r="A181" s="116" t="s">
        <v>233</v>
      </c>
      <c r="B181" s="116" t="s">
        <v>128</v>
      </c>
      <c r="C181" s="128"/>
      <c r="D181" s="128"/>
      <c r="E181" s="128"/>
      <c r="F181" s="128"/>
      <c r="G181" s="128"/>
      <c r="H181" s="128">
        <v>674</v>
      </c>
      <c r="I181" s="128"/>
      <c r="J181" s="128"/>
      <c r="K181" s="128"/>
      <c r="L181" s="128"/>
      <c r="M181" s="128"/>
      <c r="N181" s="128"/>
      <c r="O181" s="128"/>
    </row>
    <row r="182" spans="1:15" ht="12.75">
      <c r="A182" s="116" t="s">
        <v>283</v>
      </c>
      <c r="B182" s="116" t="s">
        <v>128</v>
      </c>
      <c r="C182" s="128"/>
      <c r="D182" s="128"/>
      <c r="E182" s="128"/>
      <c r="F182" s="128"/>
      <c r="G182" s="128"/>
      <c r="H182" s="128"/>
      <c r="I182" s="128">
        <v>710</v>
      </c>
      <c r="J182" s="128"/>
      <c r="K182" s="128"/>
      <c r="L182" s="128"/>
      <c r="M182" s="128"/>
      <c r="N182" s="128"/>
      <c r="O182" s="128"/>
    </row>
    <row r="183" spans="1:15" ht="12.75">
      <c r="A183" s="116" t="s">
        <v>334</v>
      </c>
      <c r="B183" s="116" t="s">
        <v>128</v>
      </c>
      <c r="C183" s="128"/>
      <c r="D183" s="128"/>
      <c r="E183" s="128"/>
      <c r="F183" s="128"/>
      <c r="G183" s="128"/>
      <c r="H183" s="128"/>
      <c r="I183" s="128"/>
      <c r="J183" s="128">
        <v>20000</v>
      </c>
      <c r="K183" s="128">
        <v>24400</v>
      </c>
      <c r="L183" s="128">
        <v>1175</v>
      </c>
      <c r="M183" s="128">
        <v>1233</v>
      </c>
      <c r="N183" s="128">
        <v>1161</v>
      </c>
      <c r="O183" s="128"/>
    </row>
    <row r="184" spans="1:15" ht="12.75">
      <c r="A184" s="116" t="s">
        <v>181</v>
      </c>
      <c r="B184" s="116" t="s">
        <v>129</v>
      </c>
      <c r="C184" s="128">
        <v>34800</v>
      </c>
      <c r="D184" s="128">
        <v>34100</v>
      </c>
      <c r="E184" s="128">
        <v>29700</v>
      </c>
      <c r="F184" s="128">
        <v>27600</v>
      </c>
      <c r="G184" s="128">
        <v>27900</v>
      </c>
      <c r="H184" s="128"/>
      <c r="I184" s="128"/>
      <c r="J184" s="128"/>
      <c r="K184" s="128"/>
      <c r="L184" s="128"/>
      <c r="M184" s="128"/>
      <c r="N184" s="128"/>
      <c r="O184" s="128"/>
    </row>
    <row r="185" spans="1:15" ht="12.75">
      <c r="A185" s="116" t="s">
        <v>234</v>
      </c>
      <c r="B185" s="116" t="s">
        <v>129</v>
      </c>
      <c r="C185" s="128"/>
      <c r="D185" s="128"/>
      <c r="E185" s="128"/>
      <c r="F185" s="128"/>
      <c r="G185" s="128"/>
      <c r="H185" s="128">
        <v>666</v>
      </c>
      <c r="I185" s="128"/>
      <c r="J185" s="128"/>
      <c r="K185" s="128"/>
      <c r="L185" s="128"/>
      <c r="M185" s="128"/>
      <c r="N185" s="128"/>
      <c r="O185" s="128"/>
    </row>
    <row r="186" spans="1:15" ht="12.75">
      <c r="A186" s="116" t="s">
        <v>284</v>
      </c>
      <c r="B186" s="116" t="s">
        <v>129</v>
      </c>
      <c r="C186" s="128"/>
      <c r="D186" s="128"/>
      <c r="E186" s="128"/>
      <c r="F186" s="128"/>
      <c r="G186" s="128"/>
      <c r="H186" s="128"/>
      <c r="I186" s="128">
        <v>700</v>
      </c>
      <c r="J186" s="128"/>
      <c r="K186" s="128"/>
      <c r="L186" s="128"/>
      <c r="M186" s="128"/>
      <c r="N186" s="128"/>
      <c r="O186" s="128"/>
    </row>
    <row r="187" spans="1:15" ht="12.75">
      <c r="A187" s="116" t="s">
        <v>335</v>
      </c>
      <c r="B187" s="116" t="s">
        <v>129</v>
      </c>
      <c r="C187" s="128"/>
      <c r="D187" s="128"/>
      <c r="E187" s="128"/>
      <c r="F187" s="128"/>
      <c r="G187" s="128"/>
      <c r="H187" s="128"/>
      <c r="I187" s="128"/>
      <c r="J187" s="128">
        <v>20400</v>
      </c>
      <c r="K187" s="128">
        <v>24900</v>
      </c>
      <c r="L187" s="128">
        <v>1203</v>
      </c>
      <c r="M187" s="128">
        <v>1247</v>
      </c>
      <c r="N187" s="128">
        <v>1192</v>
      </c>
      <c r="O187" s="128"/>
    </row>
    <row r="188" spans="1:15" ht="12.75">
      <c r="A188" s="116" t="s">
        <v>182</v>
      </c>
      <c r="B188" s="116" t="s">
        <v>130</v>
      </c>
      <c r="C188" s="128">
        <v>33700</v>
      </c>
      <c r="D188" s="128">
        <v>33000</v>
      </c>
      <c r="E188" s="128">
        <v>29100</v>
      </c>
      <c r="F188" s="128">
        <v>27100</v>
      </c>
      <c r="G188" s="128">
        <v>27300</v>
      </c>
      <c r="H188" s="128"/>
      <c r="I188" s="128"/>
      <c r="J188" s="128"/>
      <c r="K188" s="128"/>
      <c r="L188" s="128"/>
      <c r="M188" s="128"/>
      <c r="N188" s="128"/>
      <c r="O188" s="128"/>
    </row>
    <row r="189" spans="1:15" ht="12.75">
      <c r="A189" s="116" t="s">
        <v>235</v>
      </c>
      <c r="B189" s="116" t="s">
        <v>130</v>
      </c>
      <c r="C189" s="128"/>
      <c r="D189" s="128"/>
      <c r="E189" s="128"/>
      <c r="F189" s="128"/>
      <c r="G189" s="128"/>
      <c r="H189" s="128">
        <v>653</v>
      </c>
      <c r="I189" s="128"/>
      <c r="J189" s="128"/>
      <c r="K189" s="128"/>
      <c r="L189" s="128"/>
      <c r="M189" s="128"/>
      <c r="N189" s="128"/>
      <c r="O189" s="128"/>
    </row>
    <row r="190" spans="1:15" ht="12.75">
      <c r="A190" s="116" t="s">
        <v>285</v>
      </c>
      <c r="B190" s="116" t="s">
        <v>130</v>
      </c>
      <c r="C190" s="128"/>
      <c r="D190" s="128"/>
      <c r="E190" s="128"/>
      <c r="F190" s="128"/>
      <c r="G190" s="128"/>
      <c r="H190" s="128"/>
      <c r="I190" s="128">
        <v>690</v>
      </c>
      <c r="J190" s="128"/>
      <c r="K190" s="128"/>
      <c r="L190" s="128"/>
      <c r="M190" s="128"/>
      <c r="N190" s="128"/>
      <c r="O190" s="128"/>
    </row>
    <row r="191" spans="1:15" ht="12.75">
      <c r="A191" s="116" t="s">
        <v>336</v>
      </c>
      <c r="B191" s="116" t="s">
        <v>130</v>
      </c>
      <c r="C191" s="128"/>
      <c r="D191" s="128"/>
      <c r="E191" s="128"/>
      <c r="F191" s="128"/>
      <c r="G191" s="128"/>
      <c r="H191" s="128"/>
      <c r="I191" s="128"/>
      <c r="J191" s="128">
        <v>20600</v>
      </c>
      <c r="K191" s="128">
        <v>25200</v>
      </c>
      <c r="L191" s="128">
        <v>1216</v>
      </c>
      <c r="M191" s="128">
        <v>1252</v>
      </c>
      <c r="N191" s="128">
        <v>1207</v>
      </c>
      <c r="O191" s="128"/>
    </row>
    <row r="192" spans="1:15" ht="12.75">
      <c r="A192" s="116" t="s">
        <v>183</v>
      </c>
      <c r="B192" s="116" t="s">
        <v>131</v>
      </c>
      <c r="C192" s="128">
        <v>33200</v>
      </c>
      <c r="D192" s="128">
        <v>32500</v>
      </c>
      <c r="E192" s="128">
        <v>28700</v>
      </c>
      <c r="F192" s="128">
        <v>26600</v>
      </c>
      <c r="G192" s="128">
        <v>26800</v>
      </c>
      <c r="H192" s="128"/>
      <c r="I192" s="128"/>
      <c r="J192" s="128"/>
      <c r="K192" s="128"/>
      <c r="L192" s="128"/>
      <c r="M192" s="128"/>
      <c r="N192" s="128"/>
      <c r="O192" s="128"/>
    </row>
    <row r="193" spans="1:15" ht="12.75">
      <c r="A193" s="116" t="s">
        <v>236</v>
      </c>
      <c r="B193" s="116" t="s">
        <v>131</v>
      </c>
      <c r="C193" s="128"/>
      <c r="D193" s="128"/>
      <c r="E193" s="128"/>
      <c r="F193" s="128"/>
      <c r="G193" s="128"/>
      <c r="H193" s="128">
        <v>643</v>
      </c>
      <c r="I193" s="128"/>
      <c r="J193" s="128"/>
      <c r="K193" s="128"/>
      <c r="L193" s="128"/>
      <c r="M193" s="128"/>
      <c r="N193" s="128"/>
      <c r="O193" s="128"/>
    </row>
    <row r="194" spans="1:15" ht="12.75">
      <c r="A194" s="116" t="s">
        <v>286</v>
      </c>
      <c r="B194" s="116" t="s">
        <v>131</v>
      </c>
      <c r="C194" s="128"/>
      <c r="D194" s="128"/>
      <c r="E194" s="128"/>
      <c r="F194" s="128"/>
      <c r="G194" s="128"/>
      <c r="H194" s="128"/>
      <c r="I194" s="128">
        <v>682</v>
      </c>
      <c r="J194" s="128"/>
      <c r="K194" s="128"/>
      <c r="L194" s="128"/>
      <c r="M194" s="128"/>
      <c r="N194" s="128"/>
      <c r="O194" s="128"/>
    </row>
    <row r="195" spans="1:15" ht="12.75">
      <c r="A195" s="116" t="s">
        <v>337</v>
      </c>
      <c r="B195" s="116" t="s">
        <v>131</v>
      </c>
      <c r="C195" s="128"/>
      <c r="D195" s="128"/>
      <c r="E195" s="128"/>
      <c r="F195" s="128"/>
      <c r="G195" s="128"/>
      <c r="H195" s="128"/>
      <c r="I195" s="128"/>
      <c r="J195" s="128">
        <v>20900</v>
      </c>
      <c r="K195" s="128">
        <v>25500</v>
      </c>
      <c r="L195" s="128">
        <v>1235</v>
      </c>
      <c r="M195" s="128">
        <v>1258</v>
      </c>
      <c r="N195" s="128">
        <v>1229</v>
      </c>
      <c r="O195" s="128"/>
    </row>
    <row r="196" spans="1:15" ht="12.75">
      <c r="A196" s="116" t="s">
        <v>184</v>
      </c>
      <c r="B196" s="116" t="s">
        <v>133</v>
      </c>
      <c r="C196" s="128">
        <v>33100</v>
      </c>
      <c r="D196" s="128">
        <v>32400</v>
      </c>
      <c r="E196" s="128">
        <v>28800</v>
      </c>
      <c r="F196" s="128">
        <v>26600</v>
      </c>
      <c r="G196" s="128">
        <v>26800</v>
      </c>
      <c r="H196" s="128"/>
      <c r="I196" s="128"/>
      <c r="J196" s="128"/>
      <c r="K196" s="128"/>
      <c r="L196" s="128"/>
      <c r="M196" s="128"/>
      <c r="N196" s="128"/>
      <c r="O196" s="128"/>
    </row>
    <row r="197" spans="1:15" ht="12.75">
      <c r="A197" s="116" t="s">
        <v>237</v>
      </c>
      <c r="B197" s="116" t="s">
        <v>133</v>
      </c>
      <c r="C197" s="128"/>
      <c r="D197" s="128"/>
      <c r="E197" s="128"/>
      <c r="F197" s="128"/>
      <c r="G197" s="128"/>
      <c r="H197" s="128">
        <v>637</v>
      </c>
      <c r="I197" s="128"/>
      <c r="J197" s="128"/>
      <c r="K197" s="128"/>
      <c r="L197" s="128"/>
      <c r="M197" s="128"/>
      <c r="N197" s="128"/>
      <c r="O197" s="128"/>
    </row>
    <row r="198" spans="1:15" ht="12.75">
      <c r="A198" s="116" t="s">
        <v>287</v>
      </c>
      <c r="B198" s="116" t="s">
        <v>133</v>
      </c>
      <c r="C198" s="128"/>
      <c r="D198" s="128"/>
      <c r="E198" s="128"/>
      <c r="F198" s="128"/>
      <c r="G198" s="128"/>
      <c r="H198" s="128"/>
      <c r="I198" s="128">
        <v>677</v>
      </c>
      <c r="J198" s="128"/>
      <c r="K198" s="128"/>
      <c r="L198" s="128"/>
      <c r="M198" s="128"/>
      <c r="N198" s="128"/>
      <c r="O198" s="128"/>
    </row>
    <row r="199" spans="1:15" ht="12.75">
      <c r="A199" s="116" t="s">
        <v>338</v>
      </c>
      <c r="B199" s="116" t="s">
        <v>133</v>
      </c>
      <c r="C199" s="128"/>
      <c r="D199" s="128"/>
      <c r="E199" s="128"/>
      <c r="F199" s="128"/>
      <c r="G199" s="128"/>
      <c r="H199" s="128"/>
      <c r="I199" s="128"/>
      <c r="J199" s="128">
        <v>21000</v>
      </c>
      <c r="K199" s="128">
        <v>25700</v>
      </c>
      <c r="L199" s="128">
        <v>1243</v>
      </c>
      <c r="M199" s="128">
        <v>1260</v>
      </c>
      <c r="N199" s="128">
        <v>1239</v>
      </c>
      <c r="O199" s="128"/>
    </row>
    <row r="200" spans="1:15" ht="12.75">
      <c r="A200" s="116" t="s">
        <v>185</v>
      </c>
      <c r="B200" s="116" t="s">
        <v>132</v>
      </c>
      <c r="C200" s="128">
        <v>33300</v>
      </c>
      <c r="D200" s="128">
        <v>32600</v>
      </c>
      <c r="E200" s="128">
        <v>28900</v>
      </c>
      <c r="F200" s="128">
        <v>26500</v>
      </c>
      <c r="G200" s="128">
        <v>26800</v>
      </c>
      <c r="H200" s="128"/>
      <c r="I200" s="128"/>
      <c r="J200" s="128"/>
      <c r="K200" s="128"/>
      <c r="L200" s="128"/>
      <c r="M200" s="128"/>
      <c r="N200" s="128"/>
      <c r="O200" s="128"/>
    </row>
    <row r="201" spans="1:15" ht="12.75">
      <c r="A201" s="116" t="s">
        <v>238</v>
      </c>
      <c r="B201" s="116" t="s">
        <v>132</v>
      </c>
      <c r="C201" s="128"/>
      <c r="D201" s="128"/>
      <c r="E201" s="128"/>
      <c r="F201" s="128"/>
      <c r="G201" s="128"/>
      <c r="H201" s="128">
        <v>633</v>
      </c>
      <c r="I201" s="128"/>
      <c r="J201" s="128"/>
      <c r="K201" s="128"/>
      <c r="L201" s="128"/>
      <c r="M201" s="128"/>
      <c r="N201" s="128"/>
      <c r="O201" s="128"/>
    </row>
    <row r="202" spans="1:15" ht="12.75">
      <c r="A202" s="116" t="s">
        <v>288</v>
      </c>
      <c r="B202" s="116" t="s">
        <v>132</v>
      </c>
      <c r="C202" s="128"/>
      <c r="D202" s="128"/>
      <c r="E202" s="128"/>
      <c r="F202" s="128"/>
      <c r="G202" s="128"/>
      <c r="H202" s="128"/>
      <c r="I202" s="128">
        <v>670</v>
      </c>
      <c r="J202" s="128"/>
      <c r="K202" s="128"/>
      <c r="L202" s="128"/>
      <c r="M202" s="128"/>
      <c r="N202" s="128"/>
      <c r="O202" s="128"/>
    </row>
    <row r="203" spans="1:15" ht="12.75">
      <c r="A203" s="116" t="s">
        <v>339</v>
      </c>
      <c r="B203" s="116" t="s">
        <v>132</v>
      </c>
      <c r="C203" s="128"/>
      <c r="D203" s="128"/>
      <c r="E203" s="128"/>
      <c r="F203" s="128"/>
      <c r="G203" s="128"/>
      <c r="H203" s="128"/>
      <c r="I203" s="128"/>
      <c r="J203" s="128">
        <v>20800</v>
      </c>
      <c r="K203" s="128">
        <v>25400</v>
      </c>
      <c r="L203" s="128">
        <v>1230</v>
      </c>
      <c r="M203" s="128">
        <v>1248</v>
      </c>
      <c r="N203" s="128">
        <v>1226</v>
      </c>
      <c r="O203" s="128"/>
    </row>
    <row r="204" spans="1:15" ht="12.75">
      <c r="A204" s="116" t="s">
        <v>186</v>
      </c>
      <c r="B204" s="116" t="s">
        <v>134</v>
      </c>
      <c r="C204" s="128">
        <v>33400</v>
      </c>
      <c r="D204" s="128">
        <v>32700</v>
      </c>
      <c r="E204" s="128">
        <v>28900</v>
      </c>
      <c r="F204" s="128">
        <v>26500</v>
      </c>
      <c r="G204" s="128">
        <v>26800</v>
      </c>
      <c r="H204" s="128"/>
      <c r="I204" s="128"/>
      <c r="J204" s="128"/>
      <c r="K204" s="128"/>
      <c r="L204" s="128"/>
      <c r="M204" s="128"/>
      <c r="N204" s="128"/>
      <c r="O204" s="128"/>
    </row>
    <row r="205" spans="1:15" ht="12.75">
      <c r="A205" s="116" t="s">
        <v>289</v>
      </c>
      <c r="B205" s="116" t="s">
        <v>134</v>
      </c>
      <c r="C205" s="128"/>
      <c r="D205" s="128"/>
      <c r="E205" s="128"/>
      <c r="F205" s="128"/>
      <c r="G205" s="128"/>
      <c r="H205" s="128"/>
      <c r="I205" s="128">
        <v>666</v>
      </c>
      <c r="J205" s="128"/>
      <c r="K205" s="128"/>
      <c r="L205" s="128"/>
      <c r="M205" s="128"/>
      <c r="N205" s="128"/>
      <c r="O205" s="128"/>
    </row>
    <row r="206" spans="1:15" ht="12.75">
      <c r="A206" s="116" t="s">
        <v>340</v>
      </c>
      <c r="B206" s="116" t="s">
        <v>134</v>
      </c>
      <c r="C206" s="128"/>
      <c r="D206" s="128"/>
      <c r="E206" s="128"/>
      <c r="F206" s="128"/>
      <c r="G206" s="128"/>
      <c r="H206" s="128"/>
      <c r="I206" s="128"/>
      <c r="J206" s="128">
        <v>20600</v>
      </c>
      <c r="K206" s="128">
        <v>25200</v>
      </c>
      <c r="L206" s="128">
        <v>1219</v>
      </c>
      <c r="M206" s="128">
        <v>1250</v>
      </c>
      <c r="N206" s="128">
        <v>1211</v>
      </c>
      <c r="O206" s="128"/>
    </row>
    <row r="207" spans="1:15" ht="12.75">
      <c r="A207" s="116" t="s">
        <v>348</v>
      </c>
      <c r="B207" s="116" t="s">
        <v>349</v>
      </c>
      <c r="C207" s="128">
        <v>33600</v>
      </c>
      <c r="D207" s="128">
        <v>32900</v>
      </c>
      <c r="E207" s="128">
        <v>28900</v>
      </c>
      <c r="F207" s="128">
        <v>26400</v>
      </c>
      <c r="G207" s="128">
        <v>26700</v>
      </c>
      <c r="H207" s="128"/>
      <c r="I207" s="128"/>
      <c r="J207" s="128"/>
      <c r="K207" s="128"/>
      <c r="L207" s="128"/>
      <c r="M207" s="128"/>
      <c r="N207" s="128"/>
      <c r="O207" s="128"/>
    </row>
    <row r="208" spans="1:15" ht="12.75">
      <c r="A208" s="116" t="s">
        <v>350</v>
      </c>
      <c r="B208" s="116" t="s">
        <v>349</v>
      </c>
      <c r="C208" s="128"/>
      <c r="D208" s="128"/>
      <c r="E208" s="128"/>
      <c r="F208" s="128"/>
      <c r="G208" s="128"/>
      <c r="H208" s="128">
        <v>629</v>
      </c>
      <c r="I208" s="128"/>
      <c r="J208" s="128"/>
      <c r="K208" s="128"/>
      <c r="L208" s="128"/>
      <c r="M208" s="128"/>
      <c r="N208" s="128"/>
      <c r="O208" s="128"/>
    </row>
    <row r="209" spans="1:15" ht="12.75">
      <c r="A209" s="116" t="s">
        <v>351</v>
      </c>
      <c r="B209" s="116" t="s">
        <v>349</v>
      </c>
      <c r="C209" s="128"/>
      <c r="D209" s="128"/>
      <c r="E209" s="128"/>
      <c r="F209" s="128"/>
      <c r="G209" s="128"/>
      <c r="H209" s="128"/>
      <c r="I209" s="128">
        <v>663</v>
      </c>
      <c r="J209" s="128"/>
      <c r="K209" s="128"/>
      <c r="L209" s="128"/>
      <c r="M209" s="128"/>
      <c r="N209" s="128"/>
      <c r="O209" s="128"/>
    </row>
    <row r="210" spans="1:15" ht="12.75">
      <c r="A210" s="116" t="s">
        <v>352</v>
      </c>
      <c r="B210" s="116" t="s">
        <v>349</v>
      </c>
      <c r="C210" s="128"/>
      <c r="D210" s="128"/>
      <c r="E210" s="128"/>
      <c r="F210" s="128"/>
      <c r="G210" s="128"/>
      <c r="H210" s="128"/>
      <c r="I210" s="128"/>
      <c r="J210" s="128">
        <v>20100</v>
      </c>
      <c r="K210" s="128">
        <v>24600</v>
      </c>
      <c r="L210" s="128">
        <v>1184</v>
      </c>
      <c r="M210" s="128">
        <v>1234</v>
      </c>
      <c r="N210" s="128">
        <v>1172</v>
      </c>
      <c r="O210" s="128"/>
    </row>
    <row r="211" spans="1:15" ht="12.75">
      <c r="A211" s="116" t="s">
        <v>356</v>
      </c>
      <c r="B211" s="116" t="s">
        <v>357</v>
      </c>
      <c r="C211" s="128">
        <v>33700</v>
      </c>
      <c r="D211" s="128">
        <v>33000</v>
      </c>
      <c r="E211" s="128">
        <v>28700</v>
      </c>
      <c r="F211" s="128">
        <v>26300</v>
      </c>
      <c r="G211" s="128">
        <v>26500</v>
      </c>
      <c r="H211" s="128"/>
      <c r="I211" s="128"/>
      <c r="J211" s="128"/>
      <c r="K211" s="128"/>
      <c r="L211" s="128"/>
      <c r="M211" s="128"/>
      <c r="N211" s="128"/>
      <c r="O211" s="128"/>
    </row>
    <row r="212" spans="1:15" ht="12.75">
      <c r="A212" s="116" t="s">
        <v>358</v>
      </c>
      <c r="B212" s="116" t="s">
        <v>357</v>
      </c>
      <c r="C212" s="128"/>
      <c r="D212" s="128"/>
      <c r="E212" s="128"/>
      <c r="F212" s="128"/>
      <c r="G212" s="128"/>
      <c r="H212" s="128">
        <v>627</v>
      </c>
      <c r="I212" s="128"/>
      <c r="J212" s="128"/>
      <c r="K212" s="128"/>
      <c r="L212" s="128"/>
      <c r="M212" s="128"/>
      <c r="N212" s="128"/>
      <c r="O212" s="128"/>
    </row>
    <row r="213" spans="1:15" ht="12.75">
      <c r="A213" s="116" t="s">
        <v>359</v>
      </c>
      <c r="B213" s="116" t="s">
        <v>357</v>
      </c>
      <c r="C213" s="128"/>
      <c r="D213" s="128"/>
      <c r="E213" s="128"/>
      <c r="F213" s="128"/>
      <c r="G213" s="128"/>
      <c r="H213" s="128"/>
      <c r="I213" s="128">
        <v>661</v>
      </c>
      <c r="J213" s="128">
        <v>19700</v>
      </c>
      <c r="K213" s="128">
        <v>24100</v>
      </c>
      <c r="L213" s="128">
        <v>1157</v>
      </c>
      <c r="M213" s="128">
        <v>1223</v>
      </c>
      <c r="N213" s="128">
        <v>1141</v>
      </c>
      <c r="O213" s="128"/>
    </row>
    <row r="214" spans="1:15" ht="12.75">
      <c r="A214" s="116" t="s">
        <v>360</v>
      </c>
      <c r="B214" s="116" t="s">
        <v>361</v>
      </c>
      <c r="C214" s="128">
        <v>33800</v>
      </c>
      <c r="D214" s="128">
        <v>33200</v>
      </c>
      <c r="E214" s="128">
        <v>28700</v>
      </c>
      <c r="F214" s="128">
        <v>26300</v>
      </c>
      <c r="G214" s="128">
        <v>26400</v>
      </c>
      <c r="H214" s="128"/>
      <c r="I214" s="128"/>
      <c r="J214" s="128"/>
      <c r="K214" s="128"/>
      <c r="L214" s="128"/>
      <c r="M214" s="128"/>
      <c r="N214" s="128"/>
      <c r="O214" s="128"/>
    </row>
    <row r="215" spans="1:15" ht="12.75">
      <c r="A215" s="117" t="s">
        <v>362</v>
      </c>
      <c r="B215" s="116" t="s">
        <v>361</v>
      </c>
      <c r="C215" s="129"/>
      <c r="D215" s="129"/>
      <c r="E215" s="129"/>
      <c r="F215" s="129"/>
      <c r="G215" s="129"/>
      <c r="H215" s="129"/>
      <c r="I215" s="129">
        <v>659</v>
      </c>
      <c r="J215" s="129"/>
      <c r="K215" s="129"/>
      <c r="L215" s="129"/>
      <c r="M215" s="129"/>
      <c r="N215" s="129"/>
      <c r="O215" s="129"/>
    </row>
    <row r="216" spans="1:15" ht="13.5" thickBot="1">
      <c r="A216" s="118" t="s">
        <v>363</v>
      </c>
      <c r="B216" s="118" t="s">
        <v>361</v>
      </c>
      <c r="C216" s="130"/>
      <c r="D216" s="130"/>
      <c r="E216" s="130"/>
      <c r="F216" s="130"/>
      <c r="G216" s="130"/>
      <c r="H216" s="130"/>
      <c r="I216" s="130"/>
      <c r="J216" s="130">
        <v>19400</v>
      </c>
      <c r="K216" s="130">
        <v>23700</v>
      </c>
      <c r="L216" s="130">
        <v>1140</v>
      </c>
      <c r="M216" s="130">
        <v>1203</v>
      </c>
      <c r="N216" s="130">
        <v>1125</v>
      </c>
      <c r="O216" s="130"/>
    </row>
    <row r="217" spans="1:15" ht="12.75">
      <c r="A217" s="119"/>
      <c r="B217" s="119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1:15" ht="12.75">
      <c r="A218" s="119"/>
      <c r="B218" s="119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1:15" ht="12.75">
      <c r="A219" s="119"/>
      <c r="B219" s="119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1:15" s="8" customFormat="1" ht="12.75">
      <c r="A220" s="119"/>
      <c r="B220" s="119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1:15" s="8" customFormat="1" ht="12.75">
      <c r="A221" s="119"/>
      <c r="B221" s="119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1:15" s="8" customFormat="1" ht="12.75">
      <c r="A222" s="119"/>
      <c r="B222" s="119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1:15" s="8" customFormat="1" ht="12.75">
      <c r="A223" s="119"/>
      <c r="B223" s="119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1:15" s="8" customFormat="1" ht="12.75">
      <c r="A224" s="119"/>
      <c r="B224" s="119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1:15" s="8" customFormat="1" ht="12.75">
      <c r="A225" s="119"/>
      <c r="B225" s="119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1:15" s="8" customFormat="1" ht="12.75">
      <c r="A226" s="119"/>
      <c r="B226" s="119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1:15" s="8" customFormat="1" ht="12.75">
      <c r="A227" s="119"/>
      <c r="B227" s="119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1:15" s="8" customFormat="1" ht="12.75">
      <c r="A228" s="119"/>
      <c r="B228" s="119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1:15" s="8" customFormat="1" ht="12.75">
      <c r="A229" s="119"/>
      <c r="B229" s="119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1:15" s="8" customFormat="1" ht="12.75">
      <c r="A230" s="119"/>
      <c r="B230" s="119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1:15" s="8" customFormat="1" ht="12.75">
      <c r="A231" s="119"/>
      <c r="B231" s="119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1:15" s="8" customFormat="1" ht="12.75">
      <c r="A232" s="119"/>
      <c r="B232" s="119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1:15" s="8" customFormat="1" ht="12.75">
      <c r="A233" s="119"/>
      <c r="B233" s="119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1:15" s="8" customFormat="1" ht="12.75">
      <c r="A234" s="119"/>
      <c r="B234" s="119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1:15" s="8" customFormat="1" ht="12.75">
      <c r="A235" s="119"/>
      <c r="B235" s="119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1:15" s="8" customFormat="1" ht="12.75">
      <c r="A236" s="119"/>
      <c r="B236" s="119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1:15" s="8" customFormat="1" ht="12.75">
      <c r="A237" s="119"/>
      <c r="B237" s="119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1:15" s="8" customFormat="1" ht="12.75">
      <c r="A238" s="119"/>
      <c r="B238" s="119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1:15" s="8" customFormat="1" ht="12.75">
      <c r="A239" s="119"/>
      <c r="B239" s="119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1:15" s="8" customFormat="1" ht="12.75">
      <c r="A240" s="119"/>
      <c r="B240" s="119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1:15" s="8" customFormat="1" ht="12.75">
      <c r="A241" s="119"/>
      <c r="B241" s="119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1:15" s="8" customFormat="1" ht="12.75">
      <c r="A242" s="119"/>
      <c r="B242" s="119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1:15" s="8" customFormat="1" ht="12.75">
      <c r="A243" s="119"/>
      <c r="B243" s="119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1:15" s="8" customFormat="1" ht="12.75">
      <c r="A244" s="119"/>
      <c r="B244" s="119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1:15" s="8" customFormat="1" ht="12.75">
      <c r="A245" s="119"/>
      <c r="B245" s="119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1:15" s="8" customFormat="1" ht="12.75">
      <c r="A246" s="119"/>
      <c r="B246" s="119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1:15" s="8" customFormat="1" ht="12.75">
      <c r="A247" s="119"/>
      <c r="B247" s="119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1:15" s="8" customFormat="1" ht="12.75">
      <c r="A248" s="119"/>
      <c r="B248" s="119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1:15" s="8" customFormat="1" ht="12.75">
      <c r="A249" s="119"/>
      <c r="B249" s="119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1:15" s="8" customFormat="1" ht="12.75">
      <c r="A250" s="119"/>
      <c r="B250" s="119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1:15" s="8" customFormat="1" ht="12.75">
      <c r="A251" s="119"/>
      <c r="B251" s="119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1:15" s="8" customFormat="1" ht="12.75">
      <c r="A252" s="119"/>
      <c r="B252" s="119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1:15" s="8" customFormat="1" ht="12.75">
      <c r="A253" s="119"/>
      <c r="B253" s="119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1:15" s="8" customFormat="1" ht="12.75">
      <c r="A254" s="119"/>
      <c r="B254" s="119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1:15" s="8" customFormat="1" ht="12.75">
      <c r="A255" s="119"/>
      <c r="B255" s="119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1:15" s="8" customFormat="1" ht="12.75">
      <c r="A256" s="119"/>
      <c r="B256" s="119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1:15" s="8" customFormat="1" ht="12.75">
      <c r="A257" s="119"/>
      <c r="B257" s="119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1:15" s="8" customFormat="1" ht="12.75">
      <c r="A258" s="119"/>
      <c r="B258" s="119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1:15" s="8" customFormat="1" ht="12.75">
      <c r="A259" s="119"/>
      <c r="B259" s="119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1:15" s="8" customFormat="1" ht="12.75">
      <c r="A260" s="119"/>
      <c r="B260" s="119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1:15" s="8" customFormat="1" ht="12.75">
      <c r="A261" s="119"/>
      <c r="B261" s="119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1:15" s="8" customFormat="1" ht="12.75">
      <c r="A262" s="119"/>
      <c r="B262" s="119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1:15" s="8" customFormat="1" ht="12.75">
      <c r="A263" s="119"/>
      <c r="B263" s="119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1:15" s="8" customFormat="1" ht="12.75">
      <c r="A264" s="119"/>
      <c r="B264" s="119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1:15" s="8" customFormat="1" ht="12.75">
      <c r="A265" s="119"/>
      <c r="B265" s="119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1:15" s="8" customFormat="1" ht="12.75">
      <c r="A266" s="119"/>
      <c r="B266" s="119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1:15" s="8" customFormat="1" ht="12.75">
      <c r="A267" s="119"/>
      <c r="B267" s="119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1:15" s="8" customFormat="1" ht="12.75">
      <c r="A268" s="119"/>
      <c r="B268" s="119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1:15" s="8" customFormat="1" ht="12.75">
      <c r="A269" s="119"/>
      <c r="B269" s="119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1:15" s="8" customFormat="1" ht="12.75">
      <c r="A270" s="119"/>
      <c r="B270" s="119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1:15" s="8" customFormat="1" ht="12.75">
      <c r="A271" s="119"/>
      <c r="B271" s="119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1:15" s="8" customFormat="1" ht="12.75">
      <c r="A272" s="119"/>
      <c r="B272" s="119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1:15" s="8" customFormat="1" ht="12.75">
      <c r="A273" s="119"/>
      <c r="B273" s="119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1:15" s="8" customFormat="1" ht="12.75">
      <c r="A274" s="119"/>
      <c r="B274" s="119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1:15" s="8" customFormat="1" ht="12.75">
      <c r="A275" s="119"/>
      <c r="B275" s="119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1:15" s="8" customFormat="1" ht="12.75">
      <c r="A276" s="119"/>
      <c r="B276" s="119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1:15" s="8" customFormat="1" ht="12.75">
      <c r="A277" s="119"/>
      <c r="B277" s="119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1:15" s="8" customFormat="1" ht="12.75">
      <c r="A278" s="119"/>
      <c r="B278" s="119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1:15" s="8" customFormat="1" ht="12.75">
      <c r="A279" s="119"/>
      <c r="B279" s="119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1:15" s="8" customFormat="1" ht="12.75">
      <c r="A280" s="119"/>
      <c r="B280" s="119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1:15" s="8" customFormat="1" ht="12.75">
      <c r="A281" s="119"/>
      <c r="B281" s="119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1:15" s="8" customFormat="1" ht="12.75">
      <c r="A282" s="119"/>
      <c r="B282" s="119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1:15" s="8" customFormat="1" ht="12.75">
      <c r="A283" s="119"/>
      <c r="B283" s="119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1:15" s="8" customFormat="1" ht="12.75">
      <c r="A284" s="119"/>
      <c r="B284" s="119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1:15" s="8" customFormat="1" ht="12.75">
      <c r="A285" s="119"/>
      <c r="B285" s="119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1:15" s="8" customFormat="1" ht="12.75">
      <c r="A286" s="119"/>
      <c r="B286" s="119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1:15" s="8" customFormat="1" ht="12.75">
      <c r="A287" s="119"/>
      <c r="B287" s="119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1:15" s="8" customFormat="1" ht="12.75">
      <c r="A288" s="119"/>
      <c r="B288" s="119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1:15" s="8" customFormat="1" ht="12.75">
      <c r="A289" s="119"/>
      <c r="B289" s="119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1:15" s="8" customFormat="1" ht="12.75">
      <c r="A290" s="119"/>
      <c r="B290" s="119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1:15" s="8" customFormat="1" ht="12.75">
      <c r="A291" s="119"/>
      <c r="B291" s="119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1:15" s="8" customFormat="1" ht="12.75">
      <c r="A292" s="119"/>
      <c r="B292" s="119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1:15" s="8" customFormat="1" ht="12.75">
      <c r="A293" s="119"/>
      <c r="B293" s="119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1:15" s="8" customFormat="1" ht="12.75">
      <c r="A294" s="119"/>
      <c r="B294" s="119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1:15" s="8" customFormat="1" ht="12.75">
      <c r="A295" s="119"/>
      <c r="B295" s="119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1:15" s="8" customFormat="1" ht="12.75">
      <c r="A296" s="119"/>
      <c r="B296" s="119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1:15" s="8" customFormat="1" ht="12.75">
      <c r="A297" s="119"/>
      <c r="B297" s="119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1:15" s="8" customFormat="1" ht="12.75">
      <c r="A298" s="119"/>
      <c r="B298" s="119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1:15" s="8" customFormat="1" ht="12.75">
      <c r="A299" s="119"/>
      <c r="B299" s="119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1:15" s="8" customFormat="1" ht="12.75">
      <c r="A300" s="119"/>
      <c r="B300" s="119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1:15" s="8" customFormat="1" ht="12.75">
      <c r="A301" s="119"/>
      <c r="B301" s="119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1:15" s="8" customFormat="1" ht="12.75">
      <c r="A302" s="119"/>
      <c r="B302" s="119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1:15" s="8" customFormat="1" ht="12.75">
      <c r="A303" s="119"/>
      <c r="B303" s="119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1:15" s="8" customFormat="1" ht="12.75">
      <c r="A304" s="119"/>
      <c r="B304" s="119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1:15" s="8" customFormat="1" ht="12.75">
      <c r="A305" s="119"/>
      <c r="B305" s="119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1:15" s="8" customFormat="1" ht="12.75">
      <c r="A306" s="119"/>
      <c r="B306" s="119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1:15" s="8" customFormat="1" ht="12.75">
      <c r="A307" s="119"/>
      <c r="B307" s="119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1:15" s="8" customFormat="1" ht="12.75">
      <c r="A308" s="119"/>
      <c r="B308" s="119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1:15" s="8" customFormat="1" ht="12.75">
      <c r="A309" s="119"/>
      <c r="B309" s="119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1:15" s="8" customFormat="1" ht="12.75">
      <c r="A310" s="119"/>
      <c r="B310" s="119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1:15" s="8" customFormat="1" ht="12.75">
      <c r="A311" s="119"/>
      <c r="B311" s="119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1:15" s="8" customFormat="1" ht="12.75">
      <c r="A312" s="119"/>
      <c r="B312" s="119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1:15" s="8" customFormat="1" ht="12.75">
      <c r="A313" s="119"/>
      <c r="B313" s="119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1:15" s="8" customFormat="1" ht="12.75">
      <c r="A314" s="119"/>
      <c r="B314" s="119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1:15" s="8" customFormat="1" ht="12.75">
      <c r="A315" s="119"/>
      <c r="B315" s="119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1:15" s="8" customFormat="1" ht="12.75">
      <c r="A316" s="119"/>
      <c r="B316" s="119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1:15" s="8" customFormat="1" ht="12.75">
      <c r="A317" s="119"/>
      <c r="B317" s="119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1:15" s="8" customFormat="1" ht="12.75">
      <c r="A318" s="119"/>
      <c r="B318" s="119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1:15" s="8" customFormat="1" ht="12.75">
      <c r="A319" s="119"/>
      <c r="B319" s="119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1:15" s="8" customFormat="1" ht="12.75">
      <c r="A320" s="119"/>
      <c r="B320" s="119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1:15" s="8" customFormat="1" ht="12.75">
      <c r="A321" s="119"/>
      <c r="B321" s="119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1:15" s="8" customFormat="1" ht="12.75">
      <c r="A322" s="119"/>
      <c r="B322" s="119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1:15" s="8" customFormat="1" ht="12.75">
      <c r="A323" s="119"/>
      <c r="B323" s="119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1:15" s="8" customFormat="1" ht="12.75">
      <c r="A324" s="119"/>
      <c r="B324" s="119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1:15" s="8" customFormat="1" ht="12.75">
      <c r="A325" s="119"/>
      <c r="B325" s="119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1:15" s="8" customFormat="1" ht="12.75">
      <c r="A326" s="119"/>
      <c r="B326" s="119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1:15" s="8" customFormat="1" ht="12.75">
      <c r="A327" s="119"/>
      <c r="B327" s="119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1:15" s="8" customFormat="1" ht="12.75">
      <c r="A328" s="119"/>
      <c r="B328" s="119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1:15" s="8" customFormat="1" ht="12.75">
      <c r="A329" s="119"/>
      <c r="B329" s="119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1:15" s="8" customFormat="1" ht="12.75">
      <c r="A330" s="119"/>
      <c r="B330" s="119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1:15" s="8" customFormat="1" ht="12.75">
      <c r="A331" s="119"/>
      <c r="B331" s="119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1:15" s="8" customFormat="1" ht="12.75">
      <c r="A332" s="119"/>
      <c r="B332" s="119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1:15" s="8" customFormat="1" ht="12.75">
      <c r="A333" s="119"/>
      <c r="B333" s="119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1:15" s="8" customFormat="1" ht="12.75">
      <c r="A334" s="119"/>
      <c r="B334" s="119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1:15" s="8" customFormat="1" ht="12.75">
      <c r="A335" s="119"/>
      <c r="B335" s="119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1:15" s="8" customFormat="1" ht="12.75">
      <c r="A336" s="119"/>
      <c r="B336" s="119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1:15" s="8" customFormat="1" ht="12.75">
      <c r="A337" s="119"/>
      <c r="B337" s="119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1:15" s="8" customFormat="1" ht="12.75">
      <c r="A338" s="119"/>
      <c r="B338" s="119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1:15" s="8" customFormat="1" ht="12.75">
      <c r="A339" s="119"/>
      <c r="B339" s="119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1:15" s="8" customFormat="1" ht="12.75">
      <c r="A340" s="119"/>
      <c r="B340" s="119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1:15" s="8" customFormat="1" ht="12.75">
      <c r="A341" s="119"/>
      <c r="B341" s="119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1:15" s="8" customFormat="1" ht="12.75">
      <c r="A342" s="119"/>
      <c r="B342" s="119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1:15" s="8" customFormat="1" ht="12.75">
      <c r="A343" s="119"/>
      <c r="B343" s="119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1:15" s="8" customFormat="1" ht="12.75">
      <c r="A344" s="119"/>
      <c r="B344" s="119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1:15" s="8" customFormat="1" ht="12.75">
      <c r="A345" s="119"/>
      <c r="B345" s="119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1:15" s="8" customFormat="1" ht="12.75">
      <c r="A346" s="119"/>
      <c r="B346" s="119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1:15" s="8" customFormat="1" ht="12.75">
      <c r="A347" s="119"/>
      <c r="B347" s="119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1:15" s="8" customFormat="1" ht="12.75">
      <c r="A348" s="119"/>
      <c r="B348" s="119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1:15" s="8" customFormat="1" ht="12.75">
      <c r="A349" s="119"/>
      <c r="B349" s="119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1:15" s="8" customFormat="1" ht="12.75">
      <c r="A350" s="119"/>
      <c r="B350" s="119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1:15" s="8" customFormat="1" ht="12.75">
      <c r="A351" s="119"/>
      <c r="B351" s="119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1:15" s="8" customFormat="1" ht="12.75">
      <c r="A352" s="119"/>
      <c r="B352" s="119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1:15" s="8" customFormat="1" ht="12.75">
      <c r="A353" s="119"/>
      <c r="B353" s="119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1:15" s="8" customFormat="1" ht="12.75">
      <c r="A354" s="119"/>
      <c r="B354" s="119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1:15" s="8" customFormat="1" ht="12.75">
      <c r="A355" s="119"/>
      <c r="B355" s="119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1:15" s="8" customFormat="1" ht="12.75">
      <c r="A356" s="119"/>
      <c r="B356" s="119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1:15" s="8" customFormat="1" ht="12.75">
      <c r="A357" s="119"/>
      <c r="B357" s="119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1:15" s="8" customFormat="1" ht="12.75">
      <c r="A358" s="119"/>
      <c r="B358" s="119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1:15" s="8" customFormat="1" ht="12.75">
      <c r="A359" s="119"/>
      <c r="B359" s="119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1:15" s="8" customFormat="1" ht="12.75">
      <c r="A360" s="119"/>
      <c r="B360" s="119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1:15" s="8" customFormat="1" ht="12.75">
      <c r="A361" s="119"/>
      <c r="B361" s="119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1:15" s="8" customFormat="1" ht="12.75">
      <c r="A362" s="119"/>
      <c r="B362" s="119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1:15" s="8" customFormat="1" ht="12.75">
      <c r="A363" s="119"/>
      <c r="B363" s="119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</row>
    <row r="364" spans="1:15" s="8" customFormat="1" ht="12.75">
      <c r="A364" s="119"/>
      <c r="B364" s="119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</row>
    <row r="365" spans="1:15" s="8" customFormat="1" ht="12.75">
      <c r="A365" s="119"/>
      <c r="B365" s="119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</row>
    <row r="366" spans="1:15" s="8" customFormat="1" ht="12.75">
      <c r="A366" s="119"/>
      <c r="B366" s="119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</row>
    <row r="367" spans="1:15" s="8" customFormat="1" ht="12.75">
      <c r="A367" s="119"/>
      <c r="B367" s="119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</row>
    <row r="368" spans="1:15" s="8" customFormat="1" ht="12.75">
      <c r="A368" s="119"/>
      <c r="B368" s="119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</row>
    <row r="369" spans="1:15" s="8" customFormat="1" ht="12.75">
      <c r="A369" s="119"/>
      <c r="B369" s="119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</row>
    <row r="370" spans="1:15" s="8" customFormat="1" ht="12.75">
      <c r="A370" s="119"/>
      <c r="B370" s="119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</row>
    <row r="371" spans="1:15" s="8" customFormat="1" ht="12.75">
      <c r="A371" s="119"/>
      <c r="B371" s="119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</row>
    <row r="372" spans="1:15" s="8" customFormat="1" ht="12.75">
      <c r="A372" s="119"/>
      <c r="B372" s="119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</row>
    <row r="373" spans="1:15" s="8" customFormat="1" ht="12.75">
      <c r="A373" s="119"/>
      <c r="B373" s="119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</row>
    <row r="374" spans="1:15" s="8" customFormat="1" ht="12.75">
      <c r="A374" s="119"/>
      <c r="B374" s="119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</row>
    <row r="375" spans="1:15" s="8" customFormat="1" ht="12.75">
      <c r="A375" s="119"/>
      <c r="B375" s="119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</row>
    <row r="376" spans="1:15" s="8" customFormat="1" ht="12.75">
      <c r="A376" s="119"/>
      <c r="B376" s="119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</row>
    <row r="377" spans="1:15" s="8" customFormat="1" ht="12.75">
      <c r="A377" s="119"/>
      <c r="B377" s="119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</row>
    <row r="378" spans="1:15" s="8" customFormat="1" ht="12.75">
      <c r="A378" s="119"/>
      <c r="B378" s="119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</row>
    <row r="379" spans="1:15" s="8" customFormat="1" ht="12.75">
      <c r="A379" s="119"/>
      <c r="B379" s="119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</row>
    <row r="380" spans="1:15" s="8" customFormat="1" ht="12.75">
      <c r="A380" s="119"/>
      <c r="B380" s="119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</row>
    <row r="381" spans="1:15" s="8" customFormat="1" ht="12.75">
      <c r="A381" s="119"/>
      <c r="B381" s="119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</row>
    <row r="382" spans="1:15" s="8" customFormat="1" ht="12.75">
      <c r="A382" s="119"/>
      <c r="B382" s="119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</row>
    <row r="383" spans="1:15" s="8" customFormat="1" ht="12.75">
      <c r="A383" s="119"/>
      <c r="B383" s="119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</row>
    <row r="384" spans="1:15" s="8" customFormat="1" ht="12.75">
      <c r="A384" s="119"/>
      <c r="B384" s="119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</row>
    <row r="385" spans="1:15" s="8" customFormat="1" ht="12.75">
      <c r="A385" s="119"/>
      <c r="B385" s="119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</row>
    <row r="386" spans="1:15" s="8" customFormat="1" ht="12.75">
      <c r="A386" s="119"/>
      <c r="B386" s="119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</row>
    <row r="387" spans="1:15" s="8" customFormat="1" ht="12.75">
      <c r="A387" s="119"/>
      <c r="B387" s="119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</row>
    <row r="388" spans="1:15" s="8" customFormat="1" ht="12.75">
      <c r="A388" s="119"/>
      <c r="B388" s="119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</row>
    <row r="389" spans="1:15" s="8" customFormat="1" ht="12.75">
      <c r="A389" s="119"/>
      <c r="B389" s="119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</row>
    <row r="390" spans="1:15" s="8" customFormat="1" ht="12.75">
      <c r="A390" s="119"/>
      <c r="B390" s="119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</row>
    <row r="391" spans="1:15" s="8" customFormat="1" ht="12.75">
      <c r="A391" s="119"/>
      <c r="B391" s="119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</row>
    <row r="392" spans="1:15" s="8" customFormat="1" ht="12.75">
      <c r="A392" s="119"/>
      <c r="B392" s="119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</row>
    <row r="393" spans="1:15" s="8" customFormat="1" ht="12.75">
      <c r="A393" s="119"/>
      <c r="B393" s="119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</row>
    <row r="394" spans="1:15" s="8" customFormat="1" ht="12.75">
      <c r="A394" s="119"/>
      <c r="B394" s="119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</row>
    <row r="395" spans="1:15" s="8" customFormat="1" ht="12.75">
      <c r="A395" s="119"/>
      <c r="B395" s="119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</row>
    <row r="396" spans="1:15" s="8" customFormat="1" ht="12.75">
      <c r="A396" s="119"/>
      <c r="B396" s="119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</row>
    <row r="397" spans="1:15" s="8" customFormat="1" ht="12.75">
      <c r="A397" s="119"/>
      <c r="B397" s="119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</row>
    <row r="398" spans="1:15" s="8" customFormat="1" ht="12.75">
      <c r="A398" s="119"/>
      <c r="B398" s="119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</row>
    <row r="399" spans="1:15" s="8" customFormat="1" ht="12.75">
      <c r="A399" s="119"/>
      <c r="B399" s="119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</row>
    <row r="400" spans="1:15" s="8" customFormat="1" ht="12.75">
      <c r="A400" s="119"/>
      <c r="B400" s="166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</row>
    <row r="401" spans="1:15" s="8" customFormat="1" ht="12.75">
      <c r="A401" s="119"/>
      <c r="B401" s="166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</row>
    <row r="402" spans="1:15" s="8" customFormat="1" ht="12.75">
      <c r="A402" s="119"/>
      <c r="B402" s="166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</row>
    <row r="403" spans="1:15" s="8" customFormat="1" ht="12.75">
      <c r="A403" s="119"/>
      <c r="B403" s="166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</row>
    <row r="404" spans="1:15" s="8" customFormat="1" ht="12.75">
      <c r="A404" s="119"/>
      <c r="B404" s="166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</row>
    <row r="405" spans="1:15" s="8" customFormat="1" ht="12.75">
      <c r="A405" s="119"/>
      <c r="B405" s="166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</row>
    <row r="406" spans="1:15" s="8" customFormat="1" ht="12.75">
      <c r="A406" s="119"/>
      <c r="B406" s="166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</row>
    <row r="407" spans="1:15" s="8" customFormat="1" ht="12.75">
      <c r="A407" s="119"/>
      <c r="B407" s="166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</row>
    <row r="408" spans="1:15" s="8" customFormat="1" ht="12.75">
      <c r="A408" s="119"/>
      <c r="B408" s="119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</row>
    <row r="409" spans="1:15" s="8" customFormat="1" ht="12.75">
      <c r="A409" s="119"/>
      <c r="B409" s="119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</row>
    <row r="410" spans="1:15" s="8" customFormat="1" ht="12.75">
      <c r="A410" s="119"/>
      <c r="B410" s="119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</row>
    <row r="411" spans="1:15" s="8" customFormat="1" ht="12.75">
      <c r="A411" s="119"/>
      <c r="B411" s="119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</row>
    <row r="412" spans="1:15" s="8" customFormat="1" ht="12.75">
      <c r="A412" s="119"/>
      <c r="B412" s="166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</row>
    <row r="413" spans="1:15" s="8" customFormat="1" ht="12.75">
      <c r="A413" s="119"/>
      <c r="B413" s="166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</row>
    <row r="414" spans="1:15" s="8" customFormat="1" ht="12.75">
      <c r="A414" s="119"/>
      <c r="B414" s="166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</row>
    <row r="415" spans="1:15" s="8" customFormat="1" ht="12.75">
      <c r="A415" s="119"/>
      <c r="B415" s="166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</row>
    <row r="416" spans="1:15" s="8" customFormat="1" ht="12.75">
      <c r="A416" s="119"/>
      <c r="B416" s="166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</row>
    <row r="417" spans="1:15" s="8" customFormat="1" ht="12.75">
      <c r="A417" s="119"/>
      <c r="B417" s="166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</row>
    <row r="418" spans="1:15" s="8" customFormat="1" ht="12.75">
      <c r="A418" s="119"/>
      <c r="B418" s="166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</row>
    <row r="419" spans="1:15" s="8" customFormat="1" ht="12.75">
      <c r="A419" s="119"/>
      <c r="B419" s="166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</row>
    <row r="420" spans="1:15" s="8" customFormat="1" ht="12.75">
      <c r="A420" s="119"/>
      <c r="B420" s="119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</row>
    <row r="421" spans="1:15" s="8" customFormat="1" ht="12.75">
      <c r="A421" s="119"/>
      <c r="B421" s="119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</row>
    <row r="422" spans="1:15" s="8" customFormat="1" ht="12.75">
      <c r="A422" s="119"/>
      <c r="B422" s="119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</row>
    <row r="423" spans="1:15" s="8" customFormat="1" ht="12.75">
      <c r="A423" s="119"/>
      <c r="B423" s="119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</row>
    <row r="424" spans="1:15" s="8" customFormat="1" ht="12.75">
      <c r="A424" s="119"/>
      <c r="B424" s="119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</row>
    <row r="425" spans="1:15" s="8" customFormat="1" ht="12.75">
      <c r="A425" s="119"/>
      <c r="B425" s="119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</row>
    <row r="426" spans="1:15" s="8" customFormat="1" ht="12.75">
      <c r="A426" s="119"/>
      <c r="B426" s="119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</row>
    <row r="427" spans="1:15" s="8" customFormat="1" ht="12.75">
      <c r="A427" s="119"/>
      <c r="B427" s="119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</row>
    <row r="428" spans="1:15" s="8" customFormat="1" ht="12.75">
      <c r="A428" s="119"/>
      <c r="B428" s="119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</row>
    <row r="429" spans="1:15" s="8" customFormat="1" ht="12.75">
      <c r="A429" s="119"/>
      <c r="B429" s="119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</row>
    <row r="430" spans="1:15" s="8" customFormat="1" ht="12.75">
      <c r="A430" s="119"/>
      <c r="B430" s="119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</row>
    <row r="431" spans="1:15" s="8" customFormat="1" ht="12.75">
      <c r="A431" s="119"/>
      <c r="B431" s="119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</row>
    <row r="432" spans="1:15" s="8" customFormat="1" ht="12.75">
      <c r="A432" s="119"/>
      <c r="B432" s="119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</row>
    <row r="433" spans="1:15" s="8" customFormat="1" ht="12.75">
      <c r="A433" s="119"/>
      <c r="B433" s="119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</row>
    <row r="434" spans="1:15" s="8" customFormat="1" ht="12.75">
      <c r="A434" s="119"/>
      <c r="B434" s="119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</row>
    <row r="435" spans="1:15" s="8" customFormat="1" ht="12.75">
      <c r="A435" s="119"/>
      <c r="B435" s="119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</row>
    <row r="436" spans="1:15" s="8" customFormat="1" ht="12.75">
      <c r="A436" s="119"/>
      <c r="B436" s="119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</row>
    <row r="437" spans="1:15" s="8" customFormat="1" ht="12.75">
      <c r="A437" s="119"/>
      <c r="B437" s="119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</row>
    <row r="438" spans="1:15" s="8" customFormat="1" ht="12.75">
      <c r="A438" s="119"/>
      <c r="B438" s="119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</row>
    <row r="439" spans="1:15" s="8" customFormat="1" ht="12.75">
      <c r="A439" s="119"/>
      <c r="B439" s="119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</row>
    <row r="440" spans="1:15" s="8" customFormat="1" ht="12.75">
      <c r="A440" s="119"/>
      <c r="B440" s="119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</row>
    <row r="441" spans="1:15" s="8" customFormat="1" ht="12.75">
      <c r="A441" s="119"/>
      <c r="B441" s="119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</row>
    <row r="442" spans="1:15" s="8" customFormat="1" ht="12.75">
      <c r="A442" s="119"/>
      <c r="B442" s="119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</row>
    <row r="443" spans="1:15" s="8" customFormat="1" ht="12.75">
      <c r="A443" s="119"/>
      <c r="B443" s="119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</row>
    <row r="444" spans="1:15" s="8" customFormat="1" ht="12.75">
      <c r="A444" s="119"/>
      <c r="B444" s="119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</row>
    <row r="445" spans="1:15" s="8" customFormat="1" ht="12.75">
      <c r="A445" s="119"/>
      <c r="B445" s="119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</row>
    <row r="446" spans="1:15" s="8" customFormat="1" ht="12.75">
      <c r="A446" s="119"/>
      <c r="B446" s="119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</row>
    <row r="447" spans="1:15" s="8" customFormat="1" ht="12.75">
      <c r="A447" s="119"/>
      <c r="B447" s="119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</row>
    <row r="448" spans="1:15" s="8" customFormat="1" ht="12.75">
      <c r="A448" s="119"/>
      <c r="B448" s="119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</row>
    <row r="449" spans="1:15" s="8" customFormat="1" ht="12.75">
      <c r="A449" s="119"/>
      <c r="B449" s="119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</row>
    <row r="450" spans="1:15" s="8" customFormat="1" ht="12.75">
      <c r="A450" s="119"/>
      <c r="B450" s="119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</row>
    <row r="451" spans="1:15" s="8" customFormat="1" ht="12.75">
      <c r="A451" s="119"/>
      <c r="B451" s="119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</row>
    <row r="452" spans="1:15" s="8" customFormat="1" ht="12.75">
      <c r="A452" s="119"/>
      <c r="B452" s="119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</row>
    <row r="453" spans="1:15" s="8" customFormat="1" ht="12.75">
      <c r="A453" s="119"/>
      <c r="B453" s="119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</row>
    <row r="454" spans="1:15" s="8" customFormat="1" ht="12.75">
      <c r="A454" s="119"/>
      <c r="B454" s="119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</row>
    <row r="455" spans="1:15" s="8" customFormat="1" ht="12.75">
      <c r="A455" s="119"/>
      <c r="B455" s="119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</row>
    <row r="456" spans="1:15" s="8" customFormat="1" ht="12.75">
      <c r="A456" s="119"/>
      <c r="B456" s="119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</row>
    <row r="457" spans="1:15" s="8" customFormat="1" ht="12.75">
      <c r="A457" s="119"/>
      <c r="B457" s="119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</row>
    <row r="458" spans="1:15" s="8" customFormat="1" ht="12.75">
      <c r="A458" s="119"/>
      <c r="B458" s="119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</row>
    <row r="459" spans="1:15" s="8" customFormat="1" ht="12.75">
      <c r="A459" s="119"/>
      <c r="B459" s="119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</row>
    <row r="460" spans="1:15" s="8" customFormat="1" ht="12.75">
      <c r="A460" s="119"/>
      <c r="B460" s="119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</row>
    <row r="461" spans="1:15" s="8" customFormat="1" ht="12.75">
      <c r="A461" s="119"/>
      <c r="B461" s="119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</row>
    <row r="462" spans="1:15" s="8" customFormat="1" ht="12.75">
      <c r="A462" s="119"/>
      <c r="B462" s="119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</row>
    <row r="463" spans="1:15" s="8" customFormat="1" ht="12.75">
      <c r="A463" s="119"/>
      <c r="B463" s="119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</row>
    <row r="464" spans="1:15" s="8" customFormat="1" ht="12.75">
      <c r="A464" s="119"/>
      <c r="B464" s="119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</row>
    <row r="465" spans="1:15" s="8" customFormat="1" ht="12.75">
      <c r="A465" s="119"/>
      <c r="B465" s="119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</row>
    <row r="466" spans="1:15" s="8" customFormat="1" ht="12.75">
      <c r="A466" s="119"/>
      <c r="B466" s="119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</row>
    <row r="467" spans="1:15" s="8" customFormat="1" ht="12.75">
      <c r="A467" s="119"/>
      <c r="B467" s="119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</row>
    <row r="468" spans="1:15" s="8" customFormat="1" ht="12.75">
      <c r="A468" s="119"/>
      <c r="B468" s="119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</row>
    <row r="469" spans="1:15" s="8" customFormat="1" ht="12.75">
      <c r="A469" s="119"/>
      <c r="B469" s="119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</row>
    <row r="470" spans="1:15" s="8" customFormat="1" ht="12.75">
      <c r="A470" s="119"/>
      <c r="B470" s="119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</row>
    <row r="471" spans="1:15" s="8" customFormat="1" ht="12.75">
      <c r="A471" s="119"/>
      <c r="B471" s="119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</row>
    <row r="472" spans="1:2" s="8" customFormat="1" ht="12.75">
      <c r="A472" s="167"/>
      <c r="B472" s="168"/>
    </row>
    <row r="473" spans="1:2" s="8" customFormat="1" ht="12.75">
      <c r="A473" s="167"/>
      <c r="B473" s="168"/>
    </row>
    <row r="474" spans="1:2" s="8" customFormat="1" ht="12.75">
      <c r="A474" s="167"/>
      <c r="B474" s="168"/>
    </row>
    <row r="475" spans="1:2" s="8" customFormat="1" ht="12.75">
      <c r="A475" s="167"/>
      <c r="B475" s="168"/>
    </row>
    <row r="476" spans="1:2" s="8" customFormat="1" ht="12.75">
      <c r="A476" s="167"/>
      <c r="B476" s="168"/>
    </row>
    <row r="477" spans="1:2" s="8" customFormat="1" ht="12.75">
      <c r="A477" s="167"/>
      <c r="B477" s="168"/>
    </row>
    <row r="478" spans="1:2" s="8" customFormat="1" ht="12.75">
      <c r="A478" s="167"/>
      <c r="B478" s="168"/>
    </row>
    <row r="479" spans="1:2" s="8" customFormat="1" ht="12.75">
      <c r="A479" s="167"/>
      <c r="B479" s="168"/>
    </row>
    <row r="480" spans="1:2" s="8" customFormat="1" ht="12.75">
      <c r="A480" s="167"/>
      <c r="B480" s="168"/>
    </row>
    <row r="481" spans="1:2" s="8" customFormat="1" ht="12.75">
      <c r="A481" s="167"/>
      <c r="B481" s="168"/>
    </row>
    <row r="482" spans="1:2" s="8" customFormat="1" ht="12.75">
      <c r="A482" s="167"/>
      <c r="B482" s="168"/>
    </row>
    <row r="483" spans="1:2" s="8" customFormat="1" ht="12.75">
      <c r="A483" s="167"/>
      <c r="B483" s="168"/>
    </row>
    <row r="484" spans="1:2" s="8" customFormat="1" ht="12.75">
      <c r="A484" s="167"/>
      <c r="B484" s="168"/>
    </row>
    <row r="485" spans="1:2" s="8" customFormat="1" ht="12.75">
      <c r="A485" s="167"/>
      <c r="B485" s="168"/>
    </row>
    <row r="486" spans="1:2" s="8" customFormat="1" ht="12.75">
      <c r="A486" s="167"/>
      <c r="B486" s="168"/>
    </row>
    <row r="487" spans="1:2" s="8" customFormat="1" ht="12.75">
      <c r="A487" s="167"/>
      <c r="B487" s="168"/>
    </row>
    <row r="488" spans="1:2" s="8" customFormat="1" ht="12.75">
      <c r="A488" s="167"/>
      <c r="B488" s="168"/>
    </row>
    <row r="489" spans="1:2" s="8" customFormat="1" ht="12.75">
      <c r="A489" s="167"/>
      <c r="B489" s="168"/>
    </row>
    <row r="490" spans="1:2" s="8" customFormat="1" ht="12.75">
      <c r="A490" s="167"/>
      <c r="B490" s="168"/>
    </row>
    <row r="491" spans="1:2" s="8" customFormat="1" ht="12.75">
      <c r="A491" s="167"/>
      <c r="B491" s="168"/>
    </row>
    <row r="492" spans="1:2" s="8" customFormat="1" ht="12.75">
      <c r="A492" s="167"/>
      <c r="B492" s="168"/>
    </row>
    <row r="493" spans="1:2" s="8" customFormat="1" ht="12.75">
      <c r="A493" s="167"/>
      <c r="B493" s="168"/>
    </row>
    <row r="494" spans="1:2" s="8" customFormat="1" ht="12.75">
      <c r="A494" s="167"/>
      <c r="B494" s="168"/>
    </row>
    <row r="495" spans="1:2" s="8" customFormat="1" ht="12.75">
      <c r="A495" s="167"/>
      <c r="B495" s="168"/>
    </row>
    <row r="496" spans="1:2" s="8" customFormat="1" ht="12.75">
      <c r="A496" s="167"/>
      <c r="B496" s="168"/>
    </row>
    <row r="497" spans="1:2" s="8" customFormat="1" ht="12.75">
      <c r="A497" s="167"/>
      <c r="B497" s="168"/>
    </row>
    <row r="498" spans="1:2" s="8" customFormat="1" ht="12.75">
      <c r="A498" s="167"/>
      <c r="B498" s="168"/>
    </row>
    <row r="499" spans="1:2" s="8" customFormat="1" ht="12.75">
      <c r="A499" s="167"/>
      <c r="B499" s="168"/>
    </row>
    <row r="500" spans="1:2" s="8" customFormat="1" ht="12.75">
      <c r="A500" s="167"/>
      <c r="B500" s="168"/>
    </row>
    <row r="501" spans="1:2" s="8" customFormat="1" ht="12.75">
      <c r="A501" s="167"/>
      <c r="B501" s="168"/>
    </row>
    <row r="502" spans="1:2" s="8" customFormat="1" ht="12.75">
      <c r="A502" s="167"/>
      <c r="B502" s="168"/>
    </row>
    <row r="503" spans="1:2" s="8" customFormat="1" ht="12.75">
      <c r="A503" s="167"/>
      <c r="B503" s="168"/>
    </row>
    <row r="504" spans="1:2" s="8" customFormat="1" ht="12.75">
      <c r="A504" s="167"/>
      <c r="B504" s="168"/>
    </row>
    <row r="505" spans="1:2" s="8" customFormat="1" ht="12.75">
      <c r="A505" s="167"/>
      <c r="B505" s="168"/>
    </row>
    <row r="506" spans="1:2" s="8" customFormat="1" ht="12.75">
      <c r="A506" s="167"/>
      <c r="B506" s="168"/>
    </row>
    <row r="507" spans="1:2" s="8" customFormat="1" ht="12.75">
      <c r="A507" s="167"/>
      <c r="B507" s="168"/>
    </row>
    <row r="508" spans="1:2" s="8" customFormat="1" ht="12.75">
      <c r="A508" s="167"/>
      <c r="B508" s="168"/>
    </row>
    <row r="509" spans="1:2" s="8" customFormat="1" ht="12.75">
      <c r="A509" s="167"/>
      <c r="B509" s="168"/>
    </row>
    <row r="510" spans="1:2" s="8" customFormat="1" ht="12.75">
      <c r="A510" s="167"/>
      <c r="B510" s="168"/>
    </row>
    <row r="511" spans="1:2" s="8" customFormat="1" ht="12.75">
      <c r="A511" s="167"/>
      <c r="B511" s="168"/>
    </row>
    <row r="512" spans="1:2" s="8" customFormat="1" ht="12.75">
      <c r="A512" s="167"/>
      <c r="B512" s="168"/>
    </row>
    <row r="513" spans="1:2" s="8" customFormat="1" ht="12.75">
      <c r="A513" s="167"/>
      <c r="B513" s="168"/>
    </row>
    <row r="514" spans="1:2" s="8" customFormat="1" ht="12.75">
      <c r="A514" s="167"/>
      <c r="B514" s="168"/>
    </row>
    <row r="515" spans="1:2" s="8" customFormat="1" ht="12.75">
      <c r="A515" s="167"/>
      <c r="B515" s="168"/>
    </row>
    <row r="516" spans="1:2" s="8" customFormat="1" ht="12.75">
      <c r="A516" s="167"/>
      <c r="B516" s="168"/>
    </row>
    <row r="517" spans="1:2" s="8" customFormat="1" ht="12.75">
      <c r="A517" s="167"/>
      <c r="B517" s="168"/>
    </row>
    <row r="518" spans="1:2" s="8" customFormat="1" ht="12.75">
      <c r="A518" s="167"/>
      <c r="B518" s="168"/>
    </row>
    <row r="519" spans="1:2" s="8" customFormat="1" ht="12.75">
      <c r="A519" s="167"/>
      <c r="B519" s="168"/>
    </row>
    <row r="520" spans="1:2" s="8" customFormat="1" ht="12.75">
      <c r="A520" s="167"/>
      <c r="B520" s="168"/>
    </row>
    <row r="521" spans="1:2" s="8" customFormat="1" ht="12.75">
      <c r="A521" s="167"/>
      <c r="B521" s="168"/>
    </row>
    <row r="522" spans="1:2" s="8" customFormat="1" ht="12.75">
      <c r="A522" s="167"/>
      <c r="B522" s="168"/>
    </row>
    <row r="523" spans="1:2" s="8" customFormat="1" ht="12.75">
      <c r="A523" s="167"/>
      <c r="B523" s="168"/>
    </row>
    <row r="524" spans="1:2" s="8" customFormat="1" ht="12.75">
      <c r="A524" s="167"/>
      <c r="B524" s="168"/>
    </row>
    <row r="525" spans="1:2" s="8" customFormat="1" ht="12.75">
      <c r="A525" s="167"/>
      <c r="B525" s="168"/>
    </row>
    <row r="526" spans="1:2" s="8" customFormat="1" ht="12.75">
      <c r="A526" s="167"/>
      <c r="B526" s="168"/>
    </row>
    <row r="527" spans="1:2" s="8" customFormat="1" ht="12.75">
      <c r="A527" s="167"/>
      <c r="B527" s="168"/>
    </row>
    <row r="528" spans="1:2" s="8" customFormat="1" ht="12.75">
      <c r="A528" s="167"/>
      <c r="B528" s="168"/>
    </row>
    <row r="529" spans="1:2" s="8" customFormat="1" ht="12.75">
      <c r="A529" s="167"/>
      <c r="B529" s="168"/>
    </row>
    <row r="530" spans="1:2" s="8" customFormat="1" ht="12.75">
      <c r="A530" s="167"/>
      <c r="B530" s="168"/>
    </row>
    <row r="531" spans="1:2" s="8" customFormat="1" ht="12.75">
      <c r="A531" s="167"/>
      <c r="B531" s="168"/>
    </row>
    <row r="532" spans="1:2" s="8" customFormat="1" ht="12.75">
      <c r="A532" s="167"/>
      <c r="B532" s="168"/>
    </row>
    <row r="533" spans="1:2" s="8" customFormat="1" ht="12.75">
      <c r="A533" s="167"/>
      <c r="B533" s="168"/>
    </row>
    <row r="534" spans="1:2" s="8" customFormat="1" ht="12.75">
      <c r="A534" s="167"/>
      <c r="B534" s="168"/>
    </row>
    <row r="535" spans="1:2" s="8" customFormat="1" ht="12.75">
      <c r="A535" s="167"/>
      <c r="B535" s="168"/>
    </row>
    <row r="536" spans="1:2" s="8" customFormat="1" ht="12.75">
      <c r="A536" s="167"/>
      <c r="B536" s="168"/>
    </row>
    <row r="537" spans="1:2" s="8" customFormat="1" ht="12.75">
      <c r="A537" s="167"/>
      <c r="B537" s="168"/>
    </row>
    <row r="538" spans="1:2" s="8" customFormat="1" ht="12.75">
      <c r="A538" s="167"/>
      <c r="B538" s="168"/>
    </row>
    <row r="539" spans="1:2" s="8" customFormat="1" ht="12.75">
      <c r="A539" s="167"/>
      <c r="B539" s="168"/>
    </row>
    <row r="540" spans="1:2" s="8" customFormat="1" ht="12.75">
      <c r="A540" s="167"/>
      <c r="B540" s="168"/>
    </row>
    <row r="541" spans="1:2" s="8" customFormat="1" ht="12.75">
      <c r="A541" s="167"/>
      <c r="B541" s="168"/>
    </row>
    <row r="542" spans="1:2" s="8" customFormat="1" ht="12.75">
      <c r="A542" s="167"/>
      <c r="B542" s="168"/>
    </row>
    <row r="543" spans="1:2" s="8" customFormat="1" ht="12.75">
      <c r="A543" s="167"/>
      <c r="B543" s="168"/>
    </row>
    <row r="544" spans="1:2" s="8" customFormat="1" ht="12.75">
      <c r="A544" s="167"/>
      <c r="B544" s="168"/>
    </row>
    <row r="545" spans="1:2" s="8" customFormat="1" ht="12.75">
      <c r="A545" s="167"/>
      <c r="B545" s="168"/>
    </row>
    <row r="546" spans="1:2" s="8" customFormat="1" ht="12.75">
      <c r="A546" s="167"/>
      <c r="B546" s="168"/>
    </row>
    <row r="547" spans="1:2" s="8" customFormat="1" ht="12.75">
      <c r="A547" s="167"/>
      <c r="B547" s="168"/>
    </row>
    <row r="548" spans="1:2" s="8" customFormat="1" ht="12.75">
      <c r="A548" s="167"/>
      <c r="B548" s="168"/>
    </row>
    <row r="549" spans="1:2" s="8" customFormat="1" ht="12.75">
      <c r="A549" s="167"/>
      <c r="B549" s="168"/>
    </row>
    <row r="550" spans="1:2" s="8" customFormat="1" ht="12.75">
      <c r="A550" s="167"/>
      <c r="B550" s="168"/>
    </row>
    <row r="551" spans="1:2" s="8" customFormat="1" ht="12.75">
      <c r="A551" s="167"/>
      <c r="B551" s="168"/>
    </row>
    <row r="552" spans="1:2" s="8" customFormat="1" ht="12.75">
      <c r="A552" s="167"/>
      <c r="B552" s="168"/>
    </row>
    <row r="553" spans="1:2" s="8" customFormat="1" ht="12.75">
      <c r="A553" s="167"/>
      <c r="B553" s="168"/>
    </row>
    <row r="554" spans="1:2" s="8" customFormat="1" ht="12.75">
      <c r="A554" s="167"/>
      <c r="B554" s="168"/>
    </row>
    <row r="555" spans="1:2" s="8" customFormat="1" ht="12.75">
      <c r="A555" s="167"/>
      <c r="B555" s="168"/>
    </row>
    <row r="556" spans="1:2" s="8" customFormat="1" ht="12.75">
      <c r="A556" s="167"/>
      <c r="B556" s="168"/>
    </row>
    <row r="557" spans="1:2" s="8" customFormat="1" ht="12.75">
      <c r="A557" s="167"/>
      <c r="B557" s="168"/>
    </row>
    <row r="558" spans="1:2" s="8" customFormat="1" ht="12.75">
      <c r="A558" s="167"/>
      <c r="B558" s="168"/>
    </row>
    <row r="559" spans="1:2" s="8" customFormat="1" ht="12.75">
      <c r="A559" s="167"/>
      <c r="B559" s="168"/>
    </row>
    <row r="560" spans="1:2" s="8" customFormat="1" ht="12.75">
      <c r="A560" s="167"/>
      <c r="B560" s="168"/>
    </row>
    <row r="561" spans="1:2" s="8" customFormat="1" ht="12.75">
      <c r="A561" s="167"/>
      <c r="B561" s="168"/>
    </row>
    <row r="562" spans="1:2" s="8" customFormat="1" ht="12.75">
      <c r="A562" s="167"/>
      <c r="B562" s="168"/>
    </row>
    <row r="563" spans="1:2" s="8" customFormat="1" ht="12.75">
      <c r="A563" s="167"/>
      <c r="B563" s="168"/>
    </row>
    <row r="564" spans="1:2" s="8" customFormat="1" ht="12.75">
      <c r="A564" s="167"/>
      <c r="B564" s="168"/>
    </row>
    <row r="565" spans="1:2" s="8" customFormat="1" ht="12.75">
      <c r="A565" s="167"/>
      <c r="B565" s="168"/>
    </row>
    <row r="566" spans="1:2" s="8" customFormat="1" ht="12.75">
      <c r="A566" s="167"/>
      <c r="B566" s="168"/>
    </row>
    <row r="567" spans="1:2" s="8" customFormat="1" ht="12.75">
      <c r="A567" s="167"/>
      <c r="B567" s="168"/>
    </row>
    <row r="568" spans="1:2" s="8" customFormat="1" ht="12.75">
      <c r="A568" s="167"/>
      <c r="B568" s="168"/>
    </row>
    <row r="569" spans="1:2" s="8" customFormat="1" ht="12.75">
      <c r="A569" s="167"/>
      <c r="B569" s="168"/>
    </row>
    <row r="570" spans="1:2" s="8" customFormat="1" ht="12.75">
      <c r="A570" s="167"/>
      <c r="B570" s="168"/>
    </row>
    <row r="571" spans="1:2" s="8" customFormat="1" ht="12.75">
      <c r="A571" s="167"/>
      <c r="B571" s="168"/>
    </row>
    <row r="572" spans="1:2" s="8" customFormat="1" ht="12.75">
      <c r="A572" s="167"/>
      <c r="B572" s="168"/>
    </row>
    <row r="573" spans="1:2" s="8" customFormat="1" ht="12.75">
      <c r="A573" s="167"/>
      <c r="B573" s="168"/>
    </row>
    <row r="574" spans="1:2" s="8" customFormat="1" ht="12.75">
      <c r="A574" s="167"/>
      <c r="B574" s="168"/>
    </row>
    <row r="575" spans="1:2" s="8" customFormat="1" ht="12.75">
      <c r="A575" s="167"/>
      <c r="B575" s="168"/>
    </row>
    <row r="576" spans="1:2" s="8" customFormat="1" ht="12.75">
      <c r="A576" s="167"/>
      <c r="B576" s="168"/>
    </row>
    <row r="577" spans="1:2" s="8" customFormat="1" ht="12.75">
      <c r="A577" s="167"/>
      <c r="B577" s="168"/>
    </row>
    <row r="578" spans="1:2" s="8" customFormat="1" ht="12.75">
      <c r="A578" s="167"/>
      <c r="B578" s="168"/>
    </row>
    <row r="579" spans="1:2" s="8" customFormat="1" ht="12.75">
      <c r="A579" s="167"/>
      <c r="B579" s="168"/>
    </row>
    <row r="580" spans="1:2" s="8" customFormat="1" ht="12.75">
      <c r="A580" s="167"/>
      <c r="B580" s="168"/>
    </row>
    <row r="581" spans="1:2" s="8" customFormat="1" ht="12.75">
      <c r="A581" s="167"/>
      <c r="B581" s="168"/>
    </row>
    <row r="582" spans="1:2" s="8" customFormat="1" ht="12.75">
      <c r="A582" s="167"/>
      <c r="B582" s="168"/>
    </row>
    <row r="583" spans="1:2" s="8" customFormat="1" ht="12.75">
      <c r="A583" s="167"/>
      <c r="B583" s="168"/>
    </row>
    <row r="584" spans="1:2" s="8" customFormat="1" ht="12.75">
      <c r="A584" s="167"/>
      <c r="B584" s="168"/>
    </row>
    <row r="585" spans="1:2" s="8" customFormat="1" ht="12.75">
      <c r="A585" s="167"/>
      <c r="B585" s="168"/>
    </row>
    <row r="586" spans="1:2" s="8" customFormat="1" ht="12.75">
      <c r="A586" s="167"/>
      <c r="B586" s="168"/>
    </row>
    <row r="587" spans="1:2" s="8" customFormat="1" ht="12.75">
      <c r="A587" s="167"/>
      <c r="B587" s="168"/>
    </row>
    <row r="588" spans="1:2" s="8" customFormat="1" ht="12.75">
      <c r="A588" s="167"/>
      <c r="B588" s="168"/>
    </row>
    <row r="589" spans="1:2" s="8" customFormat="1" ht="12.75">
      <c r="A589" s="167"/>
      <c r="B589" s="168"/>
    </row>
    <row r="590" spans="1:2" s="8" customFormat="1" ht="12.75">
      <c r="A590" s="167"/>
      <c r="B590" s="168"/>
    </row>
    <row r="591" spans="1:2" s="8" customFormat="1" ht="12.75">
      <c r="A591" s="167"/>
      <c r="B591" s="168"/>
    </row>
    <row r="592" spans="1:2" s="8" customFormat="1" ht="12.75">
      <c r="A592" s="167"/>
      <c r="B592" s="168"/>
    </row>
    <row r="593" spans="1:2" s="8" customFormat="1" ht="12.75">
      <c r="A593" s="167"/>
      <c r="B593" s="168"/>
    </row>
    <row r="594" spans="1:2" s="8" customFormat="1" ht="12.75">
      <c r="A594" s="167"/>
      <c r="B594" s="168"/>
    </row>
    <row r="595" spans="1:2" s="8" customFormat="1" ht="12.75">
      <c r="A595" s="167"/>
      <c r="B595" s="168"/>
    </row>
    <row r="596" spans="1:2" s="8" customFormat="1" ht="12.75">
      <c r="A596" s="167"/>
      <c r="B596" s="168"/>
    </row>
    <row r="597" spans="1:2" s="8" customFormat="1" ht="12.75">
      <c r="A597" s="167"/>
      <c r="B597" s="168"/>
    </row>
    <row r="598" spans="1:2" s="8" customFormat="1" ht="12.75">
      <c r="A598" s="167"/>
      <c r="B598" s="168"/>
    </row>
    <row r="599" spans="1:2" s="8" customFormat="1" ht="12.75">
      <c r="A599" s="167"/>
      <c r="B599" s="168"/>
    </row>
    <row r="600" spans="1:2" s="8" customFormat="1" ht="12.75">
      <c r="A600" s="167"/>
      <c r="B600" s="168"/>
    </row>
    <row r="601" ht="12.75">
      <c r="A601" s="132"/>
    </row>
    <row r="602" ht="12.75">
      <c r="A602" s="132"/>
    </row>
    <row r="603" ht="12.75">
      <c r="A603" s="132"/>
    </row>
    <row r="604" ht="12.75">
      <c r="A604" s="132"/>
    </row>
    <row r="605" ht="12.75">
      <c r="A605" s="132"/>
    </row>
    <row r="606" ht="12.75">
      <c r="A606" s="132"/>
    </row>
    <row r="607" ht="12.75">
      <c r="A607" s="132"/>
    </row>
    <row r="608" ht="12.75">
      <c r="A608" s="132"/>
    </row>
    <row r="609" ht="12.75">
      <c r="A609" s="132"/>
    </row>
    <row r="610" ht="12.75">
      <c r="A610" s="132"/>
    </row>
    <row r="611" ht="12.75">
      <c r="A611" s="132"/>
    </row>
    <row r="612" ht="12.75">
      <c r="A612" s="132"/>
    </row>
    <row r="613" ht="12.75">
      <c r="A613" s="132"/>
    </row>
    <row r="614" ht="12.75">
      <c r="A614" s="132"/>
    </row>
    <row r="615" ht="12.75">
      <c r="A615" s="132"/>
    </row>
    <row r="616" ht="12.75">
      <c r="A616" s="132"/>
    </row>
    <row r="617" ht="12.75">
      <c r="A617" s="132"/>
    </row>
    <row r="618" ht="12.75">
      <c r="A618" s="132"/>
    </row>
    <row r="619" ht="12.75">
      <c r="A619" s="132"/>
    </row>
    <row r="620" ht="12.75">
      <c r="A620" s="132"/>
    </row>
    <row r="621" ht="12.75">
      <c r="A621" s="132"/>
    </row>
    <row r="622" ht="12.75">
      <c r="A622" s="132"/>
    </row>
    <row r="623" ht="12.75">
      <c r="A623" s="132"/>
    </row>
    <row r="624" ht="12.75">
      <c r="A624" s="132"/>
    </row>
    <row r="625" ht="12.75">
      <c r="A625" s="132"/>
    </row>
    <row r="626" ht="12.75">
      <c r="A626" s="132"/>
    </row>
    <row r="627" ht="12.75">
      <c r="A627" s="132"/>
    </row>
    <row r="628" ht="12.75">
      <c r="A628" s="132"/>
    </row>
    <row r="629" ht="12.75">
      <c r="A629" s="132"/>
    </row>
    <row r="630" ht="12.75">
      <c r="A630" s="132"/>
    </row>
    <row r="631" ht="12.75">
      <c r="A631" s="132"/>
    </row>
    <row r="632" ht="12.75">
      <c r="A632" s="132"/>
    </row>
    <row r="633" ht="12.75">
      <c r="A633" s="132"/>
    </row>
    <row r="634" ht="12.75">
      <c r="A634" s="132"/>
    </row>
    <row r="635" ht="12.75">
      <c r="A635" s="132"/>
    </row>
    <row r="636" ht="12.75">
      <c r="A636" s="132"/>
    </row>
    <row r="637" ht="12.75">
      <c r="A637" s="132"/>
    </row>
    <row r="638" ht="12.75">
      <c r="A638" s="132"/>
    </row>
    <row r="639" ht="12.75">
      <c r="A639" s="132"/>
    </row>
    <row r="640" ht="12.75">
      <c r="A640" s="132"/>
    </row>
    <row r="641" ht="12.75">
      <c r="A641" s="132"/>
    </row>
    <row r="642" ht="12.75">
      <c r="A642" s="132"/>
    </row>
    <row r="643" ht="12.75">
      <c r="A643" s="132"/>
    </row>
    <row r="644" ht="12.75">
      <c r="A644" s="132"/>
    </row>
    <row r="645" ht="12.75">
      <c r="A645" s="132"/>
    </row>
    <row r="646" ht="12.75">
      <c r="A646" s="132"/>
    </row>
    <row r="647" ht="12.75">
      <c r="A647" s="132"/>
    </row>
    <row r="648" ht="12.75">
      <c r="A648" s="132"/>
    </row>
    <row r="649" ht="12.75">
      <c r="A649" s="132"/>
    </row>
    <row r="650" ht="12.75">
      <c r="A650" s="132"/>
    </row>
    <row r="651" ht="12.75">
      <c r="A651" s="132"/>
    </row>
    <row r="652" ht="12.75">
      <c r="A652" s="132"/>
    </row>
    <row r="653" ht="12.75">
      <c r="A653" s="132"/>
    </row>
    <row r="654" ht="12.75">
      <c r="A654" s="132"/>
    </row>
    <row r="655" ht="12.75">
      <c r="A655" s="132"/>
    </row>
    <row r="656" ht="12.75">
      <c r="A656" s="132"/>
    </row>
    <row r="657" ht="12.75">
      <c r="A657" s="132"/>
    </row>
    <row r="658" ht="12.75">
      <c r="A658" s="132"/>
    </row>
    <row r="659" ht="12.75">
      <c r="A659" s="132"/>
    </row>
    <row r="660" ht="12.75">
      <c r="A660" s="132"/>
    </row>
    <row r="661" ht="12.75">
      <c r="A661" s="132"/>
    </row>
    <row r="662" ht="12.75">
      <c r="A662" s="132"/>
    </row>
    <row r="663" ht="12.75">
      <c r="A663" s="132"/>
    </row>
    <row r="664" ht="12.75">
      <c r="A664" s="132"/>
    </row>
    <row r="665" ht="12.75">
      <c r="A665" s="132"/>
    </row>
    <row r="666" ht="12.75">
      <c r="A666" s="132"/>
    </row>
    <row r="667" ht="12.75">
      <c r="A667" s="132"/>
    </row>
    <row r="668" ht="12.75">
      <c r="A668" s="132"/>
    </row>
    <row r="669" ht="12.75">
      <c r="A669" s="132"/>
    </row>
    <row r="670" ht="12.75">
      <c r="A670" s="132"/>
    </row>
    <row r="671" ht="12.75">
      <c r="A671" s="132"/>
    </row>
    <row r="672" ht="12.75">
      <c r="A672" s="132"/>
    </row>
    <row r="673" ht="12.75">
      <c r="A673" s="132"/>
    </row>
    <row r="674" ht="12.75">
      <c r="A674" s="132"/>
    </row>
    <row r="675" ht="12.75">
      <c r="A675" s="132"/>
    </row>
    <row r="676" ht="12.75">
      <c r="A676" s="132"/>
    </row>
    <row r="677" ht="12.75">
      <c r="A677" s="132"/>
    </row>
    <row r="678" ht="12.75">
      <c r="A678" s="132"/>
    </row>
    <row r="679" ht="12.75">
      <c r="A679" s="132"/>
    </row>
    <row r="680" ht="12.75">
      <c r="A680" s="132"/>
    </row>
    <row r="681" ht="12.75">
      <c r="A681" s="132"/>
    </row>
    <row r="682" ht="12.75">
      <c r="A682" s="132"/>
    </row>
    <row r="683" ht="12.75">
      <c r="A683" s="132"/>
    </row>
    <row r="684" ht="12.75">
      <c r="A684" s="132"/>
    </row>
    <row r="685" ht="12.75">
      <c r="A685" s="132"/>
    </row>
    <row r="686" ht="12.75">
      <c r="A686" s="132"/>
    </row>
    <row r="687" ht="12.75">
      <c r="A687" s="132"/>
    </row>
    <row r="688" ht="12.75">
      <c r="A688" s="132"/>
    </row>
    <row r="689" ht="12.75">
      <c r="A689" s="132"/>
    </row>
    <row r="690" ht="12.75">
      <c r="A690" s="132"/>
    </row>
    <row r="691" ht="12.75">
      <c r="A691" s="132"/>
    </row>
    <row r="692" ht="12.75">
      <c r="A692" s="132"/>
    </row>
    <row r="693" ht="12.75">
      <c r="A693" s="132"/>
    </row>
    <row r="694" ht="12.75">
      <c r="A694" s="132"/>
    </row>
    <row r="695" ht="12.75">
      <c r="A695" s="132"/>
    </row>
    <row r="696" ht="12.75">
      <c r="A696" s="132"/>
    </row>
    <row r="697" ht="12.75">
      <c r="A697" s="132"/>
    </row>
    <row r="698" ht="12.75">
      <c r="A698" s="132"/>
    </row>
    <row r="699" ht="12.75">
      <c r="A699" s="132"/>
    </row>
    <row r="700" ht="12.75">
      <c r="A700" s="132"/>
    </row>
    <row r="701" ht="12.75">
      <c r="A701" s="132"/>
    </row>
    <row r="702" ht="12.75">
      <c r="A702" s="132"/>
    </row>
    <row r="703" ht="12.75">
      <c r="A703" s="132"/>
    </row>
    <row r="704" ht="12.75">
      <c r="A704" s="132"/>
    </row>
    <row r="705" ht="12.75">
      <c r="A705" s="132"/>
    </row>
    <row r="706" ht="12.75">
      <c r="A706" s="132"/>
    </row>
    <row r="707" ht="12.75">
      <c r="A707" s="132"/>
    </row>
    <row r="708" ht="12.75">
      <c r="A708" s="132"/>
    </row>
    <row r="709" ht="12.75">
      <c r="A709" s="132"/>
    </row>
    <row r="710" ht="12.75">
      <c r="A710" s="132"/>
    </row>
    <row r="711" ht="12.75">
      <c r="A711" s="132"/>
    </row>
    <row r="712" ht="12.75">
      <c r="A712" s="132"/>
    </row>
    <row r="713" ht="12.75">
      <c r="A713" s="132"/>
    </row>
    <row r="714" ht="12.75">
      <c r="A714" s="132"/>
    </row>
    <row r="715" ht="12.75">
      <c r="A715" s="132"/>
    </row>
    <row r="716" ht="12.75">
      <c r="A716" s="132"/>
    </row>
    <row r="717" ht="12.75">
      <c r="A717" s="132"/>
    </row>
    <row r="718" ht="12.75">
      <c r="A718" s="132"/>
    </row>
    <row r="719" ht="12.75">
      <c r="A719" s="132"/>
    </row>
    <row r="720" ht="12.75">
      <c r="A720" s="132"/>
    </row>
    <row r="721" ht="12.75">
      <c r="A721" s="132"/>
    </row>
    <row r="722" ht="12.75">
      <c r="A722" s="132"/>
    </row>
    <row r="723" ht="12.75">
      <c r="A723" s="132"/>
    </row>
    <row r="724" ht="12.75">
      <c r="A724" s="132"/>
    </row>
    <row r="725" ht="12.75">
      <c r="A725" s="132"/>
    </row>
    <row r="726" ht="12.75">
      <c r="A726" s="132"/>
    </row>
    <row r="727" ht="12.75">
      <c r="A727" s="132"/>
    </row>
    <row r="728" ht="12.75">
      <c r="A728" s="132"/>
    </row>
    <row r="729" ht="12.75">
      <c r="A729" s="132"/>
    </row>
    <row r="730" ht="12.75">
      <c r="A730" s="132"/>
    </row>
    <row r="731" ht="12.75">
      <c r="A731" s="132"/>
    </row>
    <row r="732" ht="12.75">
      <c r="A732" s="132"/>
    </row>
    <row r="733" ht="12.75">
      <c r="A733" s="132"/>
    </row>
    <row r="734" ht="12.75">
      <c r="A734" s="132"/>
    </row>
    <row r="735" ht="12.75">
      <c r="A735" s="132"/>
    </row>
    <row r="736" ht="12.75">
      <c r="A736" s="132"/>
    </row>
    <row r="737" ht="12.75">
      <c r="A737" s="132"/>
    </row>
    <row r="738" ht="12.75">
      <c r="A738" s="132"/>
    </row>
    <row r="739" ht="12.75">
      <c r="A739" s="132"/>
    </row>
    <row r="740" ht="12.75">
      <c r="A740" s="132"/>
    </row>
    <row r="741" ht="12.75">
      <c r="A741" s="132"/>
    </row>
    <row r="742" ht="12.75">
      <c r="A742" s="132"/>
    </row>
    <row r="743" ht="12.75">
      <c r="A743" s="132"/>
    </row>
    <row r="744" ht="12.75">
      <c r="A744" s="132"/>
    </row>
    <row r="745" ht="12.75">
      <c r="A745" s="132"/>
    </row>
    <row r="746" ht="12.75">
      <c r="A746" s="132"/>
    </row>
    <row r="747" ht="12.75">
      <c r="A747" s="132"/>
    </row>
    <row r="748" ht="12.75">
      <c r="A748" s="132"/>
    </row>
    <row r="749" ht="12.75">
      <c r="A749" s="132"/>
    </row>
    <row r="750" ht="12.75">
      <c r="A750" s="132"/>
    </row>
    <row r="751" ht="12.75">
      <c r="A751" s="132"/>
    </row>
    <row r="752" ht="12.75">
      <c r="A752" s="132"/>
    </row>
    <row r="753" ht="12.75">
      <c r="A753" s="132"/>
    </row>
    <row r="754" ht="12.75">
      <c r="A754" s="132"/>
    </row>
    <row r="755" ht="12.75">
      <c r="A755" s="132"/>
    </row>
    <row r="756" ht="12.75">
      <c r="A756" s="132"/>
    </row>
    <row r="757" ht="12.75">
      <c r="A757" s="132"/>
    </row>
    <row r="758" ht="12.75">
      <c r="A758" s="132"/>
    </row>
    <row r="759" ht="12.75">
      <c r="A759" s="132"/>
    </row>
    <row r="760" ht="12.75">
      <c r="A760" s="132"/>
    </row>
    <row r="761" ht="12.75">
      <c r="A761" s="132"/>
    </row>
    <row r="762" ht="12.75">
      <c r="A762" s="132"/>
    </row>
    <row r="763" ht="12.75">
      <c r="A763" s="132"/>
    </row>
    <row r="764" ht="12.75">
      <c r="A764" s="132"/>
    </row>
    <row r="765" ht="12.75">
      <c r="A765" s="132"/>
    </row>
    <row r="766" ht="12.75">
      <c r="A766" s="132"/>
    </row>
    <row r="767" ht="12.75">
      <c r="A767" s="132"/>
    </row>
    <row r="768" ht="12.75">
      <c r="A768" s="132"/>
    </row>
    <row r="769" ht="12.75">
      <c r="A769" s="132"/>
    </row>
    <row r="770" ht="12.75">
      <c r="A770" s="132"/>
    </row>
    <row r="771" ht="12.75">
      <c r="A771" s="132"/>
    </row>
    <row r="772" ht="12.75">
      <c r="A772" s="132"/>
    </row>
    <row r="773" ht="12.75">
      <c r="A773" s="132"/>
    </row>
    <row r="774" ht="12.75">
      <c r="A774" s="132"/>
    </row>
    <row r="775" ht="12.75">
      <c r="A775" s="132"/>
    </row>
    <row r="776" ht="12.75">
      <c r="A776" s="132"/>
    </row>
    <row r="777" ht="12.75">
      <c r="A777" s="132"/>
    </row>
    <row r="778" ht="12.75">
      <c r="A778" s="132"/>
    </row>
    <row r="779" ht="12.75">
      <c r="A779" s="132"/>
    </row>
    <row r="780" ht="12.75">
      <c r="A780" s="132"/>
    </row>
    <row r="781" ht="12.75">
      <c r="A781" s="132"/>
    </row>
    <row r="782" ht="12.75">
      <c r="A782" s="132"/>
    </row>
    <row r="783" ht="12.75">
      <c r="A783" s="132"/>
    </row>
    <row r="784" ht="12.75">
      <c r="A784" s="132"/>
    </row>
    <row r="785" ht="12.75">
      <c r="A785" s="132"/>
    </row>
    <row r="786" ht="12.75">
      <c r="A786" s="132"/>
    </row>
    <row r="787" ht="12.75">
      <c r="A787" s="132"/>
    </row>
    <row r="788" ht="12.75">
      <c r="A788" s="132"/>
    </row>
    <row r="789" ht="12.75">
      <c r="A789" s="132"/>
    </row>
    <row r="790" ht="12.75">
      <c r="A790" s="132"/>
    </row>
    <row r="791" ht="12.75">
      <c r="A791" s="132"/>
    </row>
    <row r="792" ht="12.75">
      <c r="A792" s="132"/>
    </row>
    <row r="793" ht="12.75">
      <c r="A793" s="132"/>
    </row>
    <row r="794" ht="12.75">
      <c r="A794" s="132"/>
    </row>
    <row r="795" ht="12.75">
      <c r="A795" s="132"/>
    </row>
    <row r="796" ht="12.75">
      <c r="A796" s="132"/>
    </row>
    <row r="797" ht="12.75">
      <c r="A797" s="132"/>
    </row>
    <row r="798" ht="12.75">
      <c r="A798" s="132"/>
    </row>
    <row r="799" ht="12.75">
      <c r="A799" s="132"/>
    </row>
    <row r="800" ht="12.75">
      <c r="A800" s="132"/>
    </row>
    <row r="801" ht="12.75">
      <c r="A801" s="132"/>
    </row>
    <row r="802" ht="12.75">
      <c r="A802" s="132"/>
    </row>
    <row r="803" ht="12.75">
      <c r="A803" s="132"/>
    </row>
    <row r="804" ht="12.75">
      <c r="A804" s="132"/>
    </row>
    <row r="805" ht="12.75">
      <c r="A805" s="132"/>
    </row>
    <row r="806" ht="12.75">
      <c r="A806" s="132"/>
    </row>
    <row r="807" ht="12.75">
      <c r="A807" s="132"/>
    </row>
    <row r="808" ht="12.75">
      <c r="A808" s="132"/>
    </row>
    <row r="809" ht="12.75">
      <c r="A809" s="132"/>
    </row>
  </sheetData>
  <sheetProtection/>
  <mergeCells count="7">
    <mergeCell ref="J5:K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2010-01-25T19:53:52Z</cp:lastPrinted>
  <dcterms:created xsi:type="dcterms:W3CDTF">2006-02-24T09:38:25Z</dcterms:created>
  <dcterms:modified xsi:type="dcterms:W3CDTF">2014-01-24T08:17:58Z</dcterms:modified>
  <cp:category/>
  <cp:version/>
  <cp:contentType/>
  <cp:contentStatus/>
</cp:coreProperties>
</file>