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10605" windowHeight="6660" tabRatio="601" activeTab="0"/>
  </bookViews>
  <sheets>
    <sheet name="PART VI" sheetId="1" r:id="rId1"/>
    <sheet name="15." sheetId="2" r:id="rId2"/>
    <sheet name="15.1" sheetId="3" r:id="rId3"/>
    <sheet name="15.2" sheetId="4" r:id="rId4"/>
    <sheet name="15.3" sheetId="5" r:id="rId5"/>
    <sheet name="15.4" sheetId="6" r:id="rId6"/>
    <sheet name="15.5" sheetId="7" r:id="rId7"/>
    <sheet name="15.6" sheetId="8" r:id="rId8"/>
    <sheet name="15.7" sheetId="9" r:id="rId9"/>
    <sheet name="15.8-9" sheetId="10" r:id="rId10"/>
    <sheet name="15.10" sheetId="11" r:id="rId11"/>
    <sheet name="15.11" sheetId="12" r:id="rId12"/>
    <sheet name="15.12" sheetId="13" r:id="rId13"/>
    <sheet name="15.13" sheetId="14" r:id="rId14"/>
    <sheet name="15.14" sheetId="15" r:id="rId15"/>
    <sheet name="15.15-17" sheetId="16" r:id="rId16"/>
    <sheet name="15.18" sheetId="17" r:id="rId17"/>
    <sheet name="15.19" sheetId="18" r:id="rId18"/>
    <sheet name="15.20" sheetId="19" r:id="rId19"/>
    <sheet name="15.21" sheetId="20" r:id="rId20"/>
    <sheet name="15.22-26" sheetId="21" r:id="rId21"/>
    <sheet name="15.27" sheetId="22" r:id="rId22"/>
    <sheet name="15.28-29" sheetId="23" r:id="rId23"/>
  </sheets>
  <definedNames>
    <definedName name="_xlnm.Print_Area" localSheetId="15">'15.15-17'!#REF!</definedName>
  </definedNames>
  <calcPr fullCalcOnLoad="1"/>
</workbook>
</file>

<file path=xl/sharedStrings.xml><?xml version="1.0" encoding="utf-8"?>
<sst xmlns="http://schemas.openxmlformats.org/spreadsheetml/2006/main" count="694" uniqueCount="358">
  <si>
    <t>USD</t>
  </si>
  <si>
    <t>2005-2004</t>
  </si>
  <si>
    <t>2006-2005</t>
  </si>
  <si>
    <t>2006-2007</t>
  </si>
  <si>
    <t>&lt; 5000,000</t>
  </si>
  <si>
    <t>5000,000 - 25,000,000</t>
  </si>
  <si>
    <t>25,000,000 - 100,000,000</t>
  </si>
  <si>
    <t>100,000,000 - 500,000,000</t>
  </si>
  <si>
    <t>500,000,000 - 1,000,000,000</t>
  </si>
  <si>
    <t>1,000,000,000 - 5,000,000,000</t>
  </si>
  <si>
    <t>5,000,000,000 - 10,000,000,000</t>
  </si>
  <si>
    <t>&gt; 10,000,000,000</t>
  </si>
  <si>
    <t>March</t>
  </si>
  <si>
    <t>April</t>
  </si>
  <si>
    <t>May</t>
  </si>
  <si>
    <t>June</t>
  </si>
  <si>
    <t>July</t>
  </si>
  <si>
    <t>December</t>
  </si>
  <si>
    <t>Tier I</t>
  </si>
  <si>
    <t>Tier II</t>
  </si>
  <si>
    <t>BDL 45-days CDs Rate</t>
  </si>
  <si>
    <t>BDL 60-days CDs Rate</t>
  </si>
  <si>
    <t>Foreign assets</t>
  </si>
  <si>
    <t>Gold</t>
  </si>
  <si>
    <t>Foreign currencies</t>
  </si>
  <si>
    <t>Claims on the private sector</t>
  </si>
  <si>
    <t>Loans to banks</t>
  </si>
  <si>
    <t>Total liabilities</t>
  </si>
  <si>
    <t>Loans to specialized financial corporations</t>
  </si>
  <si>
    <t>Claims on public sector</t>
  </si>
  <si>
    <t>Loans to the government</t>
  </si>
  <si>
    <t>Loans to non  financial public institutions</t>
  </si>
  <si>
    <t>Fixed assets</t>
  </si>
  <si>
    <t>Total assets</t>
  </si>
  <si>
    <t>Currency in circulation outside BDL</t>
  </si>
  <si>
    <t>Deposits of Banks</t>
  </si>
  <si>
    <t>Deposits of Financial Corporations</t>
  </si>
  <si>
    <t>Liabilities to the private sector</t>
  </si>
  <si>
    <t>Public sector accounts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</si>
  <si>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</si>
  <si>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</si>
  <si>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</si>
  <si>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</si>
  <si>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</si>
  <si>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</si>
  <si>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Securities portfolio</t>
  </si>
  <si>
    <t>Source : Central Bank of Lebanon</t>
  </si>
  <si>
    <t>Reserves</t>
  </si>
  <si>
    <t>Vault Cash</t>
  </si>
  <si>
    <t>Deposits with Central Bank</t>
  </si>
  <si>
    <t xml:space="preserve"> Claims on resident private sector</t>
  </si>
  <si>
    <t>In LBP</t>
  </si>
  <si>
    <t>In foreign currencies</t>
  </si>
  <si>
    <t>Treasury bills in LBP</t>
  </si>
  <si>
    <t>Bonds</t>
  </si>
  <si>
    <t>Non resident financial sector deposits</t>
  </si>
  <si>
    <t>Non resident private sector deposits</t>
  </si>
  <si>
    <t>Sight deposits of public administration</t>
  </si>
  <si>
    <t>Term deposits of public administration</t>
  </si>
  <si>
    <t>Other deposits</t>
  </si>
  <si>
    <t>Treasury bills in USD</t>
  </si>
  <si>
    <t>Other claims</t>
  </si>
  <si>
    <t>Claims on the non resident private sector</t>
  </si>
  <si>
    <t>Claims on the non resident financial sector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</si>
  <si>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</si>
  <si>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</si>
  <si>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</si>
  <si>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</si>
  <si>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</si>
  <si>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</si>
  <si>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Source: Central Bank of Lebanon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</si>
  <si>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</si>
  <si>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</si>
  <si>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</si>
  <si>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</si>
  <si>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</si>
  <si>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</si>
  <si>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Treasury bills held by non banking sector</t>
  </si>
  <si>
    <t>M1</t>
  </si>
  <si>
    <t>M2</t>
  </si>
  <si>
    <t>M3</t>
  </si>
  <si>
    <t>M3 + Treasury bills</t>
  </si>
  <si>
    <t>Foreign assets - Net</t>
  </si>
  <si>
    <t>Foreign exchange</t>
  </si>
  <si>
    <t>Net claims on public sector</t>
  </si>
  <si>
    <t>Net claims on the public sector</t>
  </si>
  <si>
    <t>Valuation adjustments</t>
  </si>
  <si>
    <t>Other items net</t>
  </si>
  <si>
    <t>Total</t>
  </si>
  <si>
    <t>Table made by CAS</t>
  </si>
  <si>
    <t>Billion LBP</t>
  </si>
  <si>
    <t>Issue</t>
  </si>
  <si>
    <t>Reimbursment</t>
  </si>
  <si>
    <t>In circulation at the end of the period</t>
  </si>
  <si>
    <t xml:space="preserve"> 3 months</t>
  </si>
  <si>
    <t>6 months</t>
  </si>
  <si>
    <t>By pay-day</t>
  </si>
  <si>
    <t>12 months</t>
  </si>
  <si>
    <t>24 months</t>
  </si>
  <si>
    <t>Over 3 years</t>
  </si>
  <si>
    <t>Central Bank of Lebanon</t>
  </si>
  <si>
    <t>By subscriber</t>
  </si>
  <si>
    <t>Banks</t>
  </si>
  <si>
    <t>In billion LBP</t>
  </si>
  <si>
    <t>In % of total</t>
  </si>
  <si>
    <t>Financial Institutions</t>
  </si>
  <si>
    <t>Public administrations</t>
  </si>
  <si>
    <t>Public</t>
  </si>
  <si>
    <t>3 months</t>
  </si>
  <si>
    <t>5 years</t>
  </si>
  <si>
    <t>Nominal rate</t>
  </si>
  <si>
    <t>Coupon rate</t>
  </si>
  <si>
    <t>36 months</t>
  </si>
  <si>
    <t>Repo rates</t>
  </si>
  <si>
    <t>US Dollar</t>
  </si>
  <si>
    <t>Canadian Dollar</t>
  </si>
  <si>
    <t>Swiss Franc</t>
  </si>
  <si>
    <t>Saudi Rial</t>
  </si>
  <si>
    <t>Egyptian Pound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</si>
  <si>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</si>
  <si>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</si>
  <si>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</si>
  <si>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</si>
  <si>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</si>
  <si>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</si>
  <si>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</si>
  <si>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</si>
  <si>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Demands</t>
  </si>
  <si>
    <t>Checking &amp; current accounts</t>
  </si>
  <si>
    <t>Savings at call</t>
  </si>
  <si>
    <t>Term savings and deposits</t>
  </si>
  <si>
    <t>Average rate on deposits</t>
  </si>
  <si>
    <t>Documentary L/Cs</t>
  </si>
  <si>
    <t>Opened credits</t>
  </si>
  <si>
    <t>Utilized Credits</t>
  </si>
  <si>
    <t>Inward bills</t>
  </si>
  <si>
    <t>Outward bills</t>
  </si>
  <si>
    <t>Oustanding bills at the end of period</t>
  </si>
  <si>
    <t>Bills for collection</t>
  </si>
  <si>
    <t>Imports</t>
  </si>
  <si>
    <t>Exports</t>
  </si>
  <si>
    <t>Beirut &amp; suburbs</t>
  </si>
  <si>
    <t>Mount Lebanon</t>
  </si>
  <si>
    <t>North Lebanon</t>
  </si>
  <si>
    <t>South Lebanon</t>
  </si>
  <si>
    <t>Nabatiyeh</t>
  </si>
  <si>
    <t>Bekaa</t>
  </si>
  <si>
    <t>Lebanon</t>
  </si>
  <si>
    <t>Trade and services</t>
  </si>
  <si>
    <t>Percentage</t>
  </si>
  <si>
    <t>Construction and transactions</t>
  </si>
  <si>
    <t>Industry</t>
  </si>
  <si>
    <t>Personal loans</t>
  </si>
  <si>
    <t>Financial Intermediation</t>
  </si>
  <si>
    <t>Agriculture</t>
  </si>
  <si>
    <t>Other sectors</t>
  </si>
  <si>
    <t>Commercial bank</t>
  </si>
  <si>
    <t>Source : Association des Banques du Liban</t>
  </si>
  <si>
    <t>Number by type of bank</t>
  </si>
  <si>
    <t>Number of agencies of commercial banks</t>
  </si>
  <si>
    <t>Beirut and its suburbs</t>
  </si>
  <si>
    <t>Mount-Lebanon</t>
  </si>
  <si>
    <t>Expenditures</t>
  </si>
  <si>
    <t>Paid interests</t>
  </si>
  <si>
    <t>Net provisions</t>
  </si>
  <si>
    <t>Received interests</t>
  </si>
  <si>
    <t>Other revenues</t>
  </si>
  <si>
    <t>Net profits</t>
  </si>
  <si>
    <t>Income tax</t>
  </si>
  <si>
    <t>Staff expenses</t>
  </si>
  <si>
    <t>General operating expenses</t>
  </si>
  <si>
    <t>Products</t>
  </si>
  <si>
    <t>2007-2008</t>
  </si>
  <si>
    <t>2008-2009</t>
  </si>
  <si>
    <t>Economic sector</t>
  </si>
  <si>
    <t>Construction</t>
  </si>
  <si>
    <t>Financial intermediation</t>
  </si>
  <si>
    <t>Others</t>
  </si>
  <si>
    <t>Individuals</t>
  </si>
  <si>
    <t>Region</t>
  </si>
  <si>
    <t>Number</t>
  </si>
  <si>
    <t>Value</t>
  </si>
  <si>
    <t>Percentage of total</t>
  </si>
  <si>
    <t>Total number of employees</t>
  </si>
  <si>
    <t>According to sex</t>
  </si>
  <si>
    <t>Male</t>
  </si>
  <si>
    <t>Female</t>
  </si>
  <si>
    <t>According to age</t>
  </si>
  <si>
    <t>Less than 25 years</t>
  </si>
  <si>
    <t>[25-40[ years</t>
  </si>
  <si>
    <t>[40-60[ years</t>
  </si>
  <si>
    <t>60 years and more</t>
  </si>
  <si>
    <t>Status</t>
  </si>
  <si>
    <t>Single</t>
  </si>
  <si>
    <t>Married</t>
  </si>
  <si>
    <t>Number of children</t>
  </si>
  <si>
    <t>According to the educational level</t>
  </si>
  <si>
    <t>Less than Bac.</t>
  </si>
  <si>
    <t>Bac. 2nd part or equivalent</t>
  </si>
  <si>
    <t>University degree</t>
  </si>
  <si>
    <t>Lebanese commercial banks Sal</t>
  </si>
  <si>
    <t>Foreign commercial banks</t>
  </si>
  <si>
    <t>Investment banks</t>
  </si>
  <si>
    <t>According to bank's category</t>
  </si>
  <si>
    <t>Interest margin</t>
  </si>
  <si>
    <t>Net provisions for doubtful debts</t>
  </si>
  <si>
    <t>Net interest received</t>
  </si>
  <si>
    <t>Net commissions received and other operating income</t>
  </si>
  <si>
    <t>Net financial income</t>
  </si>
  <si>
    <t>Other operating charges</t>
  </si>
  <si>
    <t>Net profit before tax</t>
  </si>
  <si>
    <t>Net extraordinary income</t>
  </si>
  <si>
    <t>Net profit after tax</t>
  </si>
  <si>
    <t>Net commissions received and other banking investment revenues</t>
  </si>
  <si>
    <t>Salaries</t>
  </si>
  <si>
    <t>Family benefits</t>
  </si>
  <si>
    <t>NSSF</t>
  </si>
  <si>
    <t>Surplus</t>
  </si>
  <si>
    <t>Allowances of end of service</t>
  </si>
  <si>
    <t>Provisions</t>
  </si>
  <si>
    <t>Health allowances</t>
  </si>
  <si>
    <t>Other benefits</t>
  </si>
  <si>
    <t>Year</t>
  </si>
  <si>
    <t>Average monthly salary</t>
  </si>
  <si>
    <t>Monthly income</t>
  </si>
  <si>
    <t>Average monthly income including allowances and benefits</t>
  </si>
  <si>
    <t>Minimum wage in Lebanon (1,000 LBP)</t>
  </si>
  <si>
    <t>15. MONEY AND BANKING</t>
  </si>
  <si>
    <t>Table 15.1 - Central Bank of Lebanon Balance sheet. End of period</t>
  </si>
  <si>
    <t>Jan.</t>
  </si>
  <si>
    <t>Feb.</t>
  </si>
  <si>
    <t>Aug.</t>
  </si>
  <si>
    <t>Sep.</t>
  </si>
  <si>
    <t>Oct.</t>
  </si>
  <si>
    <t>Nov.</t>
  </si>
  <si>
    <t>Dec.</t>
  </si>
  <si>
    <t>Assets</t>
  </si>
  <si>
    <t>Liabilities</t>
  </si>
  <si>
    <t>Table 15.3 - Monetary situation</t>
  </si>
  <si>
    <t>Treasury bonds. Billion LBP</t>
  </si>
  <si>
    <t>Table 15.5 - Treasury bills in circulation</t>
  </si>
  <si>
    <t>Table 15.8 - Private sector deposits in commercial banks. Billion LBP</t>
  </si>
  <si>
    <t>Table 15.9 - Requests of information at Centrale des Risques. Unit</t>
  </si>
  <si>
    <t>Table 15.10 - Interest rate: Commercial banks. Percentage</t>
  </si>
  <si>
    <t>Lending &amp; Deposits Rates. LBP</t>
  </si>
  <si>
    <t>Interbank Rates on call. End of period LBP</t>
  </si>
  <si>
    <t>Lending &amp; Deposits Rates. USD</t>
  </si>
  <si>
    <t>BDL CDs Rates (45 and 60 days)</t>
  </si>
  <si>
    <t>Year to year change. Percentage</t>
  </si>
  <si>
    <t>Table 15.12 - ATMS</t>
  </si>
  <si>
    <t>Table 15.6 - Primary market rates on Treasury bills. Percentage at end of period</t>
  </si>
  <si>
    <t>LBP</t>
  </si>
  <si>
    <t>Foreign Bills</t>
  </si>
  <si>
    <t>Table 15.11 - Financing imports and exports. Billion LBP</t>
  </si>
  <si>
    <t>Table 15.2 - Consolidated balance sheet of commercial banks. End of period</t>
  </si>
  <si>
    <t>Range. LBP</t>
  </si>
  <si>
    <t>Claims on the public sector</t>
  </si>
  <si>
    <t>Treasury Bills. End of period. Billion LBP</t>
  </si>
  <si>
    <t>According to bank category</t>
  </si>
  <si>
    <t>Table 15.4 - Banks clearing</t>
  </si>
  <si>
    <t>Value. Billion LBP</t>
  </si>
  <si>
    <t>Effective rate</t>
  </si>
  <si>
    <t>Table 15.7 - Average exchange rates</t>
  </si>
  <si>
    <t>Residents' Deposits</t>
  </si>
  <si>
    <t>PART VI - FINANCIAL SERVICES</t>
  </si>
  <si>
    <t>Balance Sheet. Million LBP</t>
  </si>
  <si>
    <t>Consolidated balance sheet. Million LBP</t>
  </si>
  <si>
    <t>Monetary sitaution. End of period. Million LBP</t>
  </si>
  <si>
    <t>EURO</t>
  </si>
  <si>
    <t xml:space="preserve">Japanese Yen  </t>
  </si>
  <si>
    <t>Kuwaiti Dinar</t>
  </si>
  <si>
    <t>Iraki Dinar</t>
  </si>
  <si>
    <t>Bahraini Dinar</t>
  </si>
  <si>
    <t>Omani Rial</t>
  </si>
  <si>
    <t>Lybian Dinar</t>
  </si>
  <si>
    <t>Jordanian Dinar</t>
  </si>
  <si>
    <t>Tunisian Dinar</t>
  </si>
  <si>
    <t>Qatari Rial</t>
  </si>
  <si>
    <t>UAE Dirham</t>
  </si>
  <si>
    <t>Moroccan Dirham</t>
  </si>
  <si>
    <t>Syrian Lira</t>
  </si>
  <si>
    <t>Algerian Dinar</t>
  </si>
  <si>
    <t>Yemeni Rial</t>
  </si>
  <si>
    <t>S.D.R.</t>
  </si>
  <si>
    <t xml:space="preserve">(Once) Gold </t>
  </si>
  <si>
    <t>(Once) Silver</t>
  </si>
  <si>
    <t>Dollarization rate = Total deposits in foreign currencies * 100 / total</t>
  </si>
  <si>
    <t>Investment bank</t>
  </si>
  <si>
    <t>2009-2010</t>
  </si>
  <si>
    <t>Missing data from the source</t>
  </si>
  <si>
    <t>Discount &amp; Loans. Weighted average</t>
  </si>
  <si>
    <t>Sterling Pound</t>
  </si>
  <si>
    <t>Total 2012</t>
  </si>
  <si>
    <t>December 2011</t>
  </si>
  <si>
    <t>December 2012</t>
  </si>
  <si>
    <t>2010-2011</t>
  </si>
  <si>
    <t>2011-2012</t>
  </si>
  <si>
    <t>Euro</t>
  </si>
  <si>
    <t>Number. Thousands</t>
  </si>
  <si>
    <t>Checques. LBP</t>
  </si>
  <si>
    <t>Checques. Foreign currencies</t>
  </si>
  <si>
    <t>Value. Million USD</t>
  </si>
  <si>
    <t>Pound Streling</t>
  </si>
  <si>
    <t>Total foreign currencies</t>
  </si>
  <si>
    <t>Outstanding credits at the end of period</t>
  </si>
  <si>
    <t>Table 15.13 - Bank loans to economic sectors. End of period</t>
  </si>
  <si>
    <t>By value</t>
  </si>
  <si>
    <t>By Depositor</t>
  </si>
  <si>
    <t>End of 2012</t>
  </si>
  <si>
    <t>Gender</t>
  </si>
  <si>
    <t>&lt; 25 years</t>
  </si>
  <si>
    <t>25-40 years</t>
  </si>
  <si>
    <t>40-50 years</t>
  </si>
  <si>
    <t>50-60 years</t>
  </si>
  <si>
    <t>&gt; 60 years</t>
  </si>
  <si>
    <t>Total. Number</t>
  </si>
  <si>
    <t>Male. Per cent</t>
  </si>
  <si>
    <t>Female. Per cent</t>
  </si>
  <si>
    <t>&lt; Bac. 2</t>
  </si>
  <si>
    <t>Bac. 2 or equivalent</t>
  </si>
  <si>
    <t>University graduate</t>
  </si>
  <si>
    <t>Table 15.27 - Banks employees' wages and allowances. Billion LBP</t>
  </si>
  <si>
    <t>Cost/income. Per cent</t>
  </si>
  <si>
    <t>Total assets/number of employees. Million USD</t>
  </si>
  <si>
    <t>Deposits of clients/number of employees. Million USD</t>
  </si>
  <si>
    <t>Total capital/number of employees. Million USD</t>
  </si>
  <si>
    <t>Net prfits/number of employees. Thousand USD</t>
  </si>
  <si>
    <t>Source : Association des Banques du Liban -  Central Bankl of Lebanon</t>
  </si>
  <si>
    <t>End of 2009</t>
  </si>
  <si>
    <t>End of 2010</t>
  </si>
  <si>
    <t>End of 2011</t>
  </si>
  <si>
    <t>Table 15.14 - Subsidized loans benefiting from deduction in reserve requirements. Billion LBP</t>
  </si>
  <si>
    <t>End of period</t>
  </si>
  <si>
    <t>Subsidized-interest medium and long term loans</t>
  </si>
  <si>
    <t>Subsidized-inetrest loans guaranteed by Kafalat</t>
  </si>
  <si>
    <t>Subsidized-inetrest loans under the protocol signed with the EIB</t>
  </si>
  <si>
    <t>Subsidized-inetrest loans granted by leasing companies</t>
  </si>
  <si>
    <t>Subsidized-inetrest loans granted by IFC</t>
  </si>
  <si>
    <t>Subsidized-inetrest loans granted to finance working capital</t>
  </si>
  <si>
    <t>Subsidized-inetrest loans granted by AFD</t>
  </si>
  <si>
    <t>Utilized loans benefiting from deductions in banks liabilities</t>
  </si>
  <si>
    <t>Utilized loans benefiting from deductions in reserve requirements</t>
  </si>
  <si>
    <t>Source:  Central Bank of Lebanon</t>
  </si>
  <si>
    <t>Sources:  Central Bank of Lebanon and Association des Banques au Liban</t>
  </si>
  <si>
    <t>Table 15.15 - Commercial banks branches in Lebanon. End of period</t>
  </si>
  <si>
    <t>Table 15.16 -  Regional distribution of bank deposits. Percentage</t>
  </si>
  <si>
    <t>Table 15.17 -  Regional distribution of bank credits. Percentage</t>
  </si>
  <si>
    <t>Table 15.18 -  Beneficiaries by credit range. End of period</t>
  </si>
  <si>
    <t>Table 15.19 -  Expenditures and revenues of banks</t>
  </si>
  <si>
    <t>Table 15.20 -  Consolidated accounts of profit and loss of banks</t>
  </si>
  <si>
    <t>Table 15.21 -  Credits by sector. End of period</t>
  </si>
  <si>
    <t>Table 15.22 - Banks employees. Number</t>
  </si>
  <si>
    <t>Table 15.23 - Banks employees. Percentage</t>
  </si>
  <si>
    <t>Table 15.24 - Banks employees. Yearly change. Percentage</t>
  </si>
  <si>
    <t>Table 15.25 - Banks employees by gender and age</t>
  </si>
  <si>
    <t>Table 15.26 - Banks employees by gender and level of education</t>
  </si>
  <si>
    <t>Table 15.28 - Banks employees' wages and allowances. Billion LBP</t>
  </si>
  <si>
    <t>Table 15.29 - Banks employees' productivity indicators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</si>
</sst>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  <numFmt numFmtId="213" formatCode="0.00_);\(0.00\)"/>
    <numFmt numFmtId="214" formatCode="0.0_);\(0.0\)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60" applyFont="1" applyFill="1" applyBorder="1" applyAlignment="1">
      <alignment vertical="center" textRotation="90" readingOrder="1"/>
      <protection/>
    </xf>
    <xf numFmtId="0" fontId="7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horizontal="center" vertical="center" textRotation="90" wrapText="1" readingOrder="1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91" fontId="6" fillId="0" borderId="0" xfId="42" applyNumberFormat="1" applyFont="1" applyFill="1" applyAlignment="1">
      <alignment horizontal="center"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0" fontId="15" fillId="0" borderId="13" xfId="58" applyFont="1" applyFill="1" applyBorder="1" applyAlignment="1">
      <alignment horizontal="center" vertical="center" wrapText="1" readingOrder="1"/>
      <protection/>
    </xf>
    <xf numFmtId="0" fontId="15" fillId="0" borderId="14" xfId="58" applyFont="1" applyFill="1" applyBorder="1" applyAlignment="1">
      <alignment horizontal="center" vertical="center" wrapText="1" readingOrder="1"/>
      <protection/>
    </xf>
    <xf numFmtId="0" fontId="15" fillId="0" borderId="15" xfId="58" applyFont="1" applyFill="1" applyBorder="1" applyAlignment="1">
      <alignment horizontal="center" vertical="center" wrapText="1" readingOrder="1"/>
      <protection/>
    </xf>
    <xf numFmtId="191" fontId="16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4" xfId="59" applyFont="1" applyFill="1" applyBorder="1" applyAlignment="1">
      <alignment horizontal="center" vertical="center" wrapText="1" readingOrder="1"/>
      <protection/>
    </xf>
    <xf numFmtId="191" fontId="0" fillId="0" borderId="0" xfId="42" applyNumberFormat="1" applyFont="1" applyFill="1" applyAlignment="1">
      <alignment vertical="center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readingOrder="1"/>
    </xf>
    <xf numFmtId="37" fontId="16" fillId="0" borderId="15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19" fillId="0" borderId="0" xfId="0" applyFont="1" applyFill="1" applyAlignment="1">
      <alignment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wrapText="1" readingOrder="1"/>
    </xf>
    <xf numFmtId="3" fontId="18" fillId="0" borderId="13" xfId="0" applyNumberFormat="1" applyFont="1" applyFill="1" applyBorder="1" applyAlignment="1">
      <alignment vertical="center" readingOrder="1"/>
    </xf>
    <xf numFmtId="3" fontId="11" fillId="0" borderId="11" xfId="0" applyNumberFormat="1" applyFont="1" applyFill="1" applyBorder="1" applyAlignment="1">
      <alignment vertical="center" readingOrder="1"/>
    </xf>
    <xf numFmtId="3" fontId="11" fillId="0" borderId="10" xfId="0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3" fontId="16" fillId="0" borderId="11" xfId="0" applyNumberFormat="1" applyFont="1" applyFill="1" applyBorder="1" applyAlignment="1">
      <alignment vertical="center" readingOrder="1"/>
    </xf>
    <xf numFmtId="3" fontId="16" fillId="0" borderId="12" xfId="0" applyNumberFormat="1" applyFont="1" applyFill="1" applyBorder="1" applyAlignment="1">
      <alignment vertical="center" readingOrder="1"/>
    </xf>
    <xf numFmtId="3" fontId="16" fillId="0" borderId="10" xfId="0" applyNumberFormat="1" applyFont="1" applyFill="1" applyBorder="1" applyAlignment="1">
      <alignment vertical="center" readingOrder="1"/>
    </xf>
    <xf numFmtId="3" fontId="16" fillId="0" borderId="11" xfId="0" applyNumberFormat="1" applyFont="1" applyFill="1" applyBorder="1" applyAlignment="1">
      <alignment horizontal="right" vertical="center" readingOrder="1"/>
    </xf>
    <xf numFmtId="3" fontId="16" fillId="0" borderId="10" xfId="0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197" fontId="9" fillId="0" borderId="10" xfId="42" applyNumberFormat="1" applyFont="1" applyFill="1" applyBorder="1" applyAlignment="1">
      <alignment horizontal="right" vertical="center" readingOrder="1"/>
    </xf>
    <xf numFmtId="172" fontId="9" fillId="0" borderId="10" xfId="42" applyNumberFormat="1" applyFont="1" applyFill="1" applyBorder="1" applyAlignment="1">
      <alignment horizontal="right" vertical="center" readingOrder="1"/>
    </xf>
    <xf numFmtId="0" fontId="15" fillId="0" borderId="16" xfId="0" applyFont="1" applyFill="1" applyBorder="1" applyAlignment="1">
      <alignment horizontal="center" vertical="center" wrapText="1" readingOrder="1"/>
    </xf>
    <xf numFmtId="2" fontId="9" fillId="0" borderId="11" xfId="0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2" fontId="9" fillId="0" borderId="10" xfId="0" applyNumberFormat="1" applyFont="1" applyFill="1" applyBorder="1" applyAlignment="1">
      <alignment horizontal="right" vertical="center" readingOrder="1"/>
    </xf>
    <xf numFmtId="2" fontId="9" fillId="0" borderId="13" xfId="0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15" fillId="0" borderId="11" xfId="61" applyFont="1" applyFill="1" applyBorder="1" applyAlignment="1">
      <alignment horizontal="center" vertical="center" wrapText="1" readingOrder="1"/>
      <protection/>
    </xf>
    <xf numFmtId="0" fontId="15" fillId="0" borderId="10" xfId="61" applyFont="1" applyFill="1" applyBorder="1" applyAlignment="1">
      <alignment horizontal="center" vertical="center" wrapText="1" readingOrder="1"/>
      <protection/>
    </xf>
    <xf numFmtId="0" fontId="15" fillId="0" borderId="13" xfId="61" applyFont="1" applyFill="1" applyBorder="1" applyAlignment="1">
      <alignment horizontal="center" vertical="center" wrapText="1" readingOrder="1"/>
      <protection/>
    </xf>
    <xf numFmtId="185" fontId="9" fillId="0" borderId="13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2" fontId="9" fillId="0" borderId="10" xfId="0" applyNumberFormat="1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15" fillId="0" borderId="19" xfId="0" applyFont="1" applyFill="1" applyBorder="1" applyAlignment="1">
      <alignment horizontal="center" vertical="center" wrapText="1" readingOrder="1"/>
    </xf>
    <xf numFmtId="191" fontId="0" fillId="0" borderId="0" xfId="42" applyNumberFormat="1" applyFont="1" applyFill="1" applyAlignment="1">
      <alignment vertical="center" readingOrder="1"/>
    </xf>
    <xf numFmtId="0" fontId="9" fillId="0" borderId="11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15" fillId="0" borderId="20" xfId="0" applyFont="1" applyFill="1" applyBorder="1" applyAlignment="1">
      <alignment horizontal="center" vertical="center" wrapText="1" readingOrder="1"/>
    </xf>
    <xf numFmtId="191" fontId="16" fillId="0" borderId="13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58" applyFont="1" applyFill="1" applyBorder="1" applyAlignment="1">
      <alignment horizontal="left" vertical="center" readingOrder="1"/>
      <protection/>
    </xf>
    <xf numFmtId="0" fontId="6" fillId="0" borderId="21" xfId="58" applyFont="1" applyFill="1" applyBorder="1" applyAlignment="1">
      <alignment horizontal="left" vertical="center" wrapText="1" readingOrder="1"/>
      <protection/>
    </xf>
    <xf numFmtId="0" fontId="6" fillId="0" borderId="16" xfId="58" applyFont="1" applyFill="1" applyBorder="1" applyAlignment="1">
      <alignment horizontal="left" vertical="center" wrapText="1" readingOrder="1"/>
      <protection/>
    </xf>
    <xf numFmtId="0" fontId="6" fillId="0" borderId="17" xfId="58" applyFont="1" applyFill="1" applyBorder="1" applyAlignment="1">
      <alignment horizontal="left" vertical="center" wrapText="1" readingOrder="1"/>
      <protection/>
    </xf>
    <xf numFmtId="0" fontId="6" fillId="0" borderId="16" xfId="59" applyFont="1" applyFill="1" applyBorder="1" applyAlignment="1">
      <alignment horizontal="left" vertical="center" wrapText="1" readingOrder="1"/>
      <protection/>
    </xf>
    <xf numFmtId="0" fontId="6" fillId="0" borderId="17" xfId="59" applyFont="1" applyFill="1" applyBorder="1" applyAlignment="1">
      <alignment horizontal="left" vertical="center" wrapText="1" readingOrder="1"/>
      <protection/>
    </xf>
    <xf numFmtId="0" fontId="6" fillId="0" borderId="21" xfId="59" applyFont="1" applyFill="1" applyBorder="1" applyAlignment="1">
      <alignment horizontal="left" vertical="center" wrapText="1" readingOrder="1"/>
      <protection/>
    </xf>
    <xf numFmtId="0" fontId="6" fillId="0" borderId="11" xfId="60" applyFont="1" applyFill="1" applyBorder="1" applyAlignment="1">
      <alignment horizontal="left" vertical="center" wrapText="1" readingOrder="1"/>
      <protection/>
    </xf>
    <xf numFmtId="0" fontId="6" fillId="0" borderId="10" xfId="60" applyFont="1" applyFill="1" applyBorder="1" applyAlignment="1">
      <alignment horizontal="left" vertical="center" wrapText="1" readingOrder="1"/>
      <protection/>
    </xf>
    <xf numFmtId="0" fontId="8" fillId="0" borderId="13" xfId="0" applyFont="1" applyFill="1" applyBorder="1" applyAlignment="1">
      <alignment vertical="center"/>
    </xf>
    <xf numFmtId="0" fontId="6" fillId="0" borderId="12" xfId="60" applyFont="1" applyFill="1" applyBorder="1" applyAlignment="1">
      <alignment horizontal="left" vertical="center" readingOrder="1"/>
      <protection/>
    </xf>
    <xf numFmtId="2" fontId="9" fillId="33" borderId="13" xfId="0" applyNumberFormat="1" applyFont="1" applyFill="1" applyBorder="1" applyAlignment="1">
      <alignment horizontal="right" vertical="center" readingOrder="1"/>
    </xf>
    <xf numFmtId="0" fontId="6" fillId="0" borderId="11" xfId="61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vertical="center" wrapText="1" readingOrder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97" fontId="9" fillId="0" borderId="11" xfId="0" applyNumberFormat="1" applyFont="1" applyFill="1" applyBorder="1" applyAlignment="1">
      <alignment vertical="center"/>
    </xf>
    <xf numFmtId="197" fontId="9" fillId="0" borderId="12" xfId="0" applyNumberFormat="1" applyFont="1" applyFill="1" applyBorder="1" applyAlignment="1">
      <alignment vertical="center"/>
    </xf>
    <xf numFmtId="197" fontId="9" fillId="0" borderId="10" xfId="0" applyNumberFormat="1" applyFont="1" applyFill="1" applyBorder="1" applyAlignment="1">
      <alignment vertical="center"/>
    </xf>
    <xf numFmtId="197" fontId="16" fillId="0" borderId="13" xfId="0" applyNumberFormat="1" applyFont="1" applyBorder="1" applyAlignment="1">
      <alignment horizontal="right" vertical="center"/>
    </xf>
    <xf numFmtId="197" fontId="9" fillId="0" borderId="11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 vertical="center"/>
    </xf>
    <xf numFmtId="197" fontId="9" fillId="0" borderId="10" xfId="0" applyNumberFormat="1" applyFont="1" applyBorder="1" applyAlignment="1">
      <alignment vertical="center"/>
    </xf>
    <xf numFmtId="3" fontId="16" fillId="33" borderId="13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97" fontId="9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97" fontId="16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97" fontId="16" fillId="0" borderId="13" xfId="0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center" vertical="center" wrapText="1"/>
    </xf>
    <xf numFmtId="191" fontId="16" fillId="0" borderId="13" xfId="42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91" fontId="8" fillId="0" borderId="15" xfId="4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 readingOrder="1"/>
    </xf>
    <xf numFmtId="197" fontId="9" fillId="0" borderId="2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1" xfId="61" applyFont="1" applyFill="1" applyBorder="1" applyAlignment="1">
      <alignment horizontal="left" vertical="center" wrapText="1" readingOrder="1"/>
      <protection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6" xfId="61" applyFont="1" applyFill="1" applyBorder="1" applyAlignment="1">
      <alignment horizontal="left" vertical="center" wrapText="1" readingOrder="1"/>
      <protection/>
    </xf>
    <xf numFmtId="0" fontId="5" fillId="0" borderId="10" xfId="0" applyFont="1" applyFill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172" fontId="9" fillId="0" borderId="12" xfId="0" applyNumberFormat="1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2" fontId="16" fillId="0" borderId="13" xfId="42" applyNumberFormat="1" applyFont="1" applyFill="1" applyBorder="1" applyAlignment="1">
      <alignment vertical="center"/>
    </xf>
    <xf numFmtId="197" fontId="9" fillId="0" borderId="11" xfId="42" applyNumberFormat="1" applyFont="1" applyBorder="1" applyAlignment="1">
      <alignment horizontal="right" vertical="center"/>
    </xf>
    <xf numFmtId="197" fontId="9" fillId="0" borderId="10" xfId="42" applyNumberFormat="1" applyFont="1" applyBorder="1" applyAlignment="1">
      <alignment horizontal="right" vertical="center"/>
    </xf>
    <xf numFmtId="190" fontId="9" fillId="0" borderId="11" xfId="42" applyNumberFormat="1" applyFont="1" applyFill="1" applyBorder="1" applyAlignment="1">
      <alignment vertical="center"/>
    </xf>
    <xf numFmtId="190" fontId="9" fillId="0" borderId="12" xfId="42" applyNumberFormat="1" applyFont="1" applyFill="1" applyBorder="1" applyAlignment="1">
      <alignment vertical="center"/>
    </xf>
    <xf numFmtId="190" fontId="9" fillId="0" borderId="10" xfId="42" applyNumberFormat="1" applyFont="1" applyFill="1" applyBorder="1" applyAlignment="1">
      <alignment vertical="center"/>
    </xf>
    <xf numFmtId="212" fontId="9" fillId="0" borderId="23" xfId="0" applyNumberFormat="1" applyFont="1" applyFill="1" applyBorder="1" applyAlignment="1">
      <alignment vertical="center"/>
    </xf>
    <xf numFmtId="212" fontId="9" fillId="0" borderId="12" xfId="0" applyNumberFormat="1" applyFont="1" applyFill="1" applyBorder="1" applyAlignment="1">
      <alignment vertical="center"/>
    </xf>
    <xf numFmtId="212" fontId="9" fillId="0" borderId="1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readingOrder="1"/>
    </xf>
    <xf numFmtId="0" fontId="0" fillId="0" borderId="0" xfId="0" applyFill="1" applyAlignment="1">
      <alignment/>
    </xf>
    <xf numFmtId="3" fontId="9" fillId="0" borderId="11" xfId="0" applyNumberFormat="1" applyFont="1" applyFill="1" applyBorder="1" applyAlignment="1">
      <alignment vertical="center" readingOrder="1"/>
    </xf>
    <xf numFmtId="1" fontId="9" fillId="0" borderId="11" xfId="0" applyNumberFormat="1" applyFont="1" applyFill="1" applyBorder="1" applyAlignment="1">
      <alignment vertical="center" readingOrder="1"/>
    </xf>
    <xf numFmtId="2" fontId="9" fillId="0" borderId="10" xfId="0" applyNumberFormat="1" applyFont="1" applyFill="1" applyBorder="1" applyAlignment="1">
      <alignment vertical="center" readingOrder="1"/>
    </xf>
    <xf numFmtId="185" fontId="7" fillId="0" borderId="0" xfId="64" applyNumberFormat="1" applyFont="1" applyFill="1" applyAlignment="1">
      <alignment vertical="center" readingOrder="1"/>
    </xf>
    <xf numFmtId="191" fontId="9" fillId="0" borderId="11" xfId="42" applyNumberFormat="1" applyFont="1" applyBorder="1" applyAlignment="1">
      <alignment vertical="center"/>
    </xf>
    <xf numFmtId="191" fontId="9" fillId="0" borderId="12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vertical="center" readingOrder="1"/>
    </xf>
    <xf numFmtId="3" fontId="9" fillId="0" borderId="22" xfId="0" applyNumberFormat="1" applyFont="1" applyFill="1" applyBorder="1" applyAlignment="1">
      <alignment vertical="center"/>
    </xf>
    <xf numFmtId="197" fontId="9" fillId="0" borderId="22" xfId="0" applyNumberFormat="1" applyFont="1" applyBorder="1" applyAlignment="1">
      <alignment vertical="center"/>
    </xf>
    <xf numFmtId="197" fontId="9" fillId="0" borderId="22" xfId="0" applyNumberFormat="1" applyFont="1" applyFill="1" applyBorder="1" applyAlignment="1">
      <alignment vertical="center"/>
    </xf>
    <xf numFmtId="197" fontId="16" fillId="0" borderId="1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 readingOrder="1"/>
    </xf>
    <xf numFmtId="4" fontId="9" fillId="0" borderId="12" xfId="0" applyNumberFormat="1" applyFont="1" applyFill="1" applyBorder="1" applyAlignment="1">
      <alignment vertical="center" readingOrder="1"/>
    </xf>
    <xf numFmtId="4" fontId="9" fillId="0" borderId="12" xfId="42" applyNumberFormat="1" applyFont="1" applyFill="1" applyBorder="1" applyAlignment="1">
      <alignment vertical="center" readingOrder="1"/>
    </xf>
    <xf numFmtId="4" fontId="5" fillId="0" borderId="11" xfId="0" applyNumberFormat="1" applyFont="1" applyFill="1" applyBorder="1" applyAlignment="1">
      <alignment horizontal="left" vertical="center" readingOrder="1"/>
    </xf>
    <xf numFmtId="4" fontId="5" fillId="0" borderId="12" xfId="0" applyNumberFormat="1" applyFont="1" applyFill="1" applyBorder="1" applyAlignment="1">
      <alignment horizontal="left" vertical="center" readingOrder="1"/>
    </xf>
    <xf numFmtId="4" fontId="21" fillId="0" borderId="12" xfId="0" applyNumberFormat="1" applyFont="1" applyFill="1" applyBorder="1" applyAlignment="1">
      <alignment vertical="center" readingOrder="1"/>
    </xf>
    <xf numFmtId="4" fontId="5" fillId="0" borderId="10" xfId="0" applyNumberFormat="1" applyFont="1" applyFill="1" applyBorder="1" applyAlignment="1">
      <alignment horizontal="left" vertical="center" readingOrder="1"/>
    </xf>
    <xf numFmtId="185" fontId="9" fillId="0" borderId="13" xfId="64" applyNumberFormat="1" applyFont="1" applyFill="1" applyBorder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197" fontId="16" fillId="0" borderId="10" xfId="0" applyNumberFormat="1" applyFont="1" applyFill="1" applyBorder="1" applyAlignment="1">
      <alignment vertical="center" readingOrder="1"/>
    </xf>
    <xf numFmtId="185" fontId="9" fillId="0" borderId="11" xfId="64" applyNumberFormat="1" applyFont="1" applyBorder="1" applyAlignment="1">
      <alignment vertical="center"/>
    </xf>
    <xf numFmtId="185" fontId="16" fillId="0" borderId="13" xfId="64" applyNumberFormat="1" applyFont="1" applyFill="1" applyBorder="1" applyAlignment="1">
      <alignment vertical="center"/>
    </xf>
    <xf numFmtId="185" fontId="9" fillId="0" borderId="12" xfId="64" applyNumberFormat="1" applyFont="1" applyBorder="1" applyAlignment="1">
      <alignment vertical="center"/>
    </xf>
    <xf numFmtId="185" fontId="9" fillId="0" borderId="10" xfId="64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191" fontId="9" fillId="0" borderId="23" xfId="42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191" fontId="9" fillId="0" borderId="22" xfId="42" applyNumberFormat="1" applyFont="1" applyBorder="1" applyAlignment="1">
      <alignment horizontal="right" vertical="center"/>
    </xf>
    <xf numFmtId="191" fontId="9" fillId="0" borderId="22" xfId="42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97" fontId="16" fillId="0" borderId="13" xfId="42" applyNumberFormat="1" applyFont="1" applyFill="1" applyBorder="1" applyAlignment="1">
      <alignment vertical="center"/>
    </xf>
    <xf numFmtId="191" fontId="9" fillId="0" borderId="23" xfId="42" applyNumberFormat="1" applyFont="1" applyBorder="1" applyAlignment="1">
      <alignment vertical="center"/>
    </xf>
    <xf numFmtId="0" fontId="16" fillId="0" borderId="13" xfId="42" applyNumberFormat="1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21" fillId="0" borderId="10" xfId="0" applyFont="1" applyFill="1" applyBorder="1" applyAlignment="1">
      <alignment vertical="center" readingOrder="1"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0" fillId="0" borderId="0" xfId="0" applyNumberFormat="1" applyFont="1" applyFill="1" applyAlignment="1">
      <alignment vertical="center" readingOrder="1"/>
    </xf>
    <xf numFmtId="4" fontId="21" fillId="0" borderId="12" xfId="0" applyNumberFormat="1" applyFont="1" applyFill="1" applyBorder="1" applyAlignment="1">
      <alignment/>
    </xf>
    <xf numFmtId="191" fontId="9" fillId="0" borderId="13" xfId="42" applyNumberFormat="1" applyFont="1" applyFill="1" applyBorder="1" applyAlignment="1">
      <alignment vertical="center" readingOrder="1"/>
    </xf>
    <xf numFmtId="185" fontId="0" fillId="0" borderId="0" xfId="64" applyNumberFormat="1" applyFont="1" applyAlignment="1">
      <alignment/>
    </xf>
    <xf numFmtId="191" fontId="0" fillId="0" borderId="0" xfId="0" applyNumberFormat="1" applyAlignment="1">
      <alignment/>
    </xf>
    <xf numFmtId="191" fontId="8" fillId="0" borderId="13" xfId="42" applyNumberFormat="1" applyFont="1" applyFill="1" applyBorder="1" applyAlignment="1">
      <alignment vertical="center" wrapText="1"/>
    </xf>
    <xf numFmtId="3" fontId="16" fillId="0" borderId="13" xfId="42" applyNumberFormat="1" applyFont="1" applyFill="1" applyBorder="1" applyAlignment="1">
      <alignment vertical="center"/>
    </xf>
    <xf numFmtId="191" fontId="9" fillId="0" borderId="27" xfId="42" applyNumberFormat="1" applyFont="1" applyBorder="1" applyAlignment="1">
      <alignment vertical="center"/>
    </xf>
    <xf numFmtId="191" fontId="9" fillId="0" borderId="22" xfId="42" applyNumberFormat="1" applyFont="1" applyBorder="1" applyAlignment="1">
      <alignment vertical="center"/>
    </xf>
    <xf numFmtId="37" fontId="18" fillId="0" borderId="13" xfId="0" applyNumberFormat="1" applyFont="1" applyFill="1" applyBorder="1" applyAlignment="1">
      <alignment vertical="center" readingOrder="1"/>
    </xf>
    <xf numFmtId="0" fontId="6" fillId="0" borderId="17" xfId="60" applyFont="1" applyFill="1" applyBorder="1" applyAlignment="1">
      <alignment horizontal="left" vertical="center" readingOrder="1"/>
      <protection/>
    </xf>
    <xf numFmtId="0" fontId="6" fillId="0" borderId="16" xfId="60" applyFont="1" applyFill="1" applyBorder="1" applyAlignment="1">
      <alignment horizontal="left" vertical="center" readingOrder="1"/>
      <protection/>
    </xf>
    <xf numFmtId="4" fontId="9" fillId="0" borderId="11" xfId="42" applyNumberFormat="1" applyFont="1" applyFill="1" applyBorder="1" applyAlignment="1">
      <alignment horizontal="right" vertical="center" readingOrder="1"/>
    </xf>
    <xf numFmtId="4" fontId="9" fillId="0" borderId="12" xfId="42" applyNumberFormat="1" applyFont="1" applyFill="1" applyBorder="1" applyAlignment="1">
      <alignment horizontal="right" vertical="center" readingOrder="1"/>
    </xf>
    <xf numFmtId="4" fontId="9" fillId="0" borderId="10" xfId="42" applyNumberFormat="1" applyFont="1" applyFill="1" applyBorder="1" applyAlignment="1">
      <alignment horizontal="right" vertical="center" readingOrder="1"/>
    </xf>
    <xf numFmtId="37" fontId="16" fillId="0" borderId="11" xfId="0" applyNumberFormat="1" applyFont="1" applyFill="1" applyBorder="1" applyAlignment="1">
      <alignment horizontal="right" vertical="center" readingOrder="1"/>
    </xf>
    <xf numFmtId="37" fontId="16" fillId="0" borderId="10" xfId="0" applyNumberFormat="1" applyFont="1" applyFill="1" applyBorder="1" applyAlignment="1">
      <alignment horizontal="right" vertical="center" readingOrder="1"/>
    </xf>
    <xf numFmtId="0" fontId="15" fillId="0" borderId="16" xfId="60" applyFont="1" applyFill="1" applyBorder="1" applyAlignment="1">
      <alignment horizontal="left" vertical="center" readingOrder="1"/>
      <protection/>
    </xf>
    <xf numFmtId="0" fontId="15" fillId="0" borderId="17" xfId="60" applyFont="1" applyFill="1" applyBorder="1" applyAlignment="1">
      <alignment horizontal="left" vertical="center" readingOrder="1"/>
      <protection/>
    </xf>
    <xf numFmtId="197" fontId="9" fillId="0" borderId="10" xfId="64" applyNumberFormat="1" applyFont="1" applyFill="1" applyBorder="1" applyAlignment="1">
      <alignment horizontal="right" vertical="center" readingOrder="1"/>
    </xf>
    <xf numFmtId="4" fontId="21" fillId="0" borderId="10" xfId="0" applyNumberFormat="1" applyFont="1" applyFill="1" applyBorder="1" applyAlignment="1">
      <alignment/>
    </xf>
    <xf numFmtId="190" fontId="9" fillId="0" borderId="11" xfId="42" applyNumberFormat="1" applyFont="1" applyBorder="1" applyAlignment="1">
      <alignment horizontal="right" vertical="center"/>
    </xf>
    <xf numFmtId="190" fontId="9" fillId="0" borderId="23" xfId="42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97" fontId="16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214" fontId="9" fillId="0" borderId="10" xfId="0" applyNumberFormat="1" applyFont="1" applyFill="1" applyBorder="1" applyAlignment="1">
      <alignment vertical="center"/>
    </xf>
    <xf numFmtId="214" fontId="9" fillId="0" borderId="10" xfId="0" applyNumberFormat="1" applyFont="1" applyBorder="1" applyAlignment="1">
      <alignment vertical="center"/>
    </xf>
    <xf numFmtId="212" fontId="9" fillId="0" borderId="12" xfId="0" applyNumberFormat="1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>
      <alignment vertical="center"/>
    </xf>
    <xf numFmtId="37" fontId="9" fillId="34" borderId="12" xfId="0" applyNumberFormat="1" applyFont="1" applyFill="1" applyBorder="1" applyAlignment="1">
      <alignment vertical="center"/>
    </xf>
    <xf numFmtId="212" fontId="9" fillId="0" borderId="11" xfId="0" applyNumberFormat="1" applyFont="1" applyBorder="1" applyAlignment="1">
      <alignment horizontal="right" vertical="center"/>
    </xf>
    <xf numFmtId="212" fontId="9" fillId="0" borderId="10" xfId="0" applyNumberFormat="1" applyFont="1" applyBorder="1" applyAlignment="1">
      <alignment horizontal="right" vertical="center"/>
    </xf>
    <xf numFmtId="212" fontId="9" fillId="0" borderId="15" xfId="0" applyNumberFormat="1" applyFont="1" applyFill="1" applyBorder="1" applyAlignment="1">
      <alignment horizontal="right" vertical="center"/>
    </xf>
    <xf numFmtId="212" fontId="9" fillId="0" borderId="13" xfId="0" applyNumberFormat="1" applyFont="1" applyFill="1" applyBorder="1" applyAlignment="1">
      <alignment horizontal="right" vertical="center"/>
    </xf>
    <xf numFmtId="212" fontId="9" fillId="0" borderId="11" xfId="0" applyNumberFormat="1" applyFont="1" applyFill="1" applyBorder="1" applyAlignment="1">
      <alignment horizontal="right" vertical="center"/>
    </xf>
    <xf numFmtId="212" fontId="9" fillId="0" borderId="10" xfId="0" applyNumberFormat="1" applyFont="1" applyFill="1" applyBorder="1" applyAlignment="1">
      <alignment horizontal="right" vertical="center"/>
    </xf>
    <xf numFmtId="212" fontId="16" fillId="0" borderId="13" xfId="0" applyNumberFormat="1" applyFont="1" applyBorder="1" applyAlignment="1">
      <alignment vertical="center"/>
    </xf>
    <xf numFmtId="39" fontId="16" fillId="0" borderId="13" xfId="0" applyNumberFormat="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191" fontId="16" fillId="0" borderId="11" xfId="42" applyNumberFormat="1" applyFont="1" applyBorder="1" applyAlignment="1">
      <alignment horizontal="right" vertical="center"/>
    </xf>
    <xf numFmtId="191" fontId="16" fillId="0" borderId="10" xfId="42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190" fontId="9" fillId="0" borderId="11" xfId="42" applyNumberFormat="1" applyFont="1" applyBorder="1" applyAlignment="1">
      <alignment vertical="center"/>
    </xf>
    <xf numFmtId="190" fontId="9" fillId="0" borderId="12" xfId="42" applyNumberFormat="1" applyFont="1" applyBorder="1" applyAlignment="1">
      <alignment vertical="center"/>
    </xf>
    <xf numFmtId="190" fontId="9" fillId="0" borderId="10" xfId="42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28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14" fillId="0" borderId="29" xfId="58" applyFont="1" applyFill="1" applyBorder="1" applyAlignment="1">
      <alignment horizontal="center" vertical="center" textRotation="90" readingOrder="1"/>
      <protection/>
    </xf>
    <xf numFmtId="0" fontId="14" fillId="0" borderId="30" xfId="58" applyFont="1" applyFill="1" applyBorder="1" applyAlignment="1">
      <alignment horizontal="center" vertical="center" textRotation="90" readingOrder="1"/>
      <protection/>
    </xf>
    <xf numFmtId="0" fontId="14" fillId="0" borderId="31" xfId="58" applyFont="1" applyFill="1" applyBorder="1" applyAlignment="1">
      <alignment horizontal="center" vertical="center" textRotation="90" readingOrder="1"/>
      <protection/>
    </xf>
    <xf numFmtId="0" fontId="8" fillId="0" borderId="29" xfId="58" applyFont="1" applyFill="1" applyBorder="1" applyAlignment="1">
      <alignment horizontal="center" vertical="center" textRotation="90" readingOrder="1"/>
      <protection/>
    </xf>
    <xf numFmtId="0" fontId="8" fillId="0" borderId="30" xfId="58" applyFont="1" applyFill="1" applyBorder="1" applyAlignment="1">
      <alignment horizontal="center" vertical="center" textRotation="90" readingOrder="1"/>
      <protection/>
    </xf>
    <xf numFmtId="0" fontId="8" fillId="0" borderId="31" xfId="58" applyFont="1" applyFill="1" applyBorder="1" applyAlignment="1">
      <alignment horizontal="center" vertical="center" textRotation="90" readingOrder="1"/>
      <protection/>
    </xf>
    <xf numFmtId="0" fontId="8" fillId="0" borderId="32" xfId="58" applyFont="1" applyFill="1" applyBorder="1" applyAlignment="1">
      <alignment horizontal="center" vertical="center" textRotation="90" readingOrder="1"/>
      <protection/>
    </xf>
    <xf numFmtId="0" fontId="8" fillId="0" borderId="33" xfId="58" applyFont="1" applyFill="1" applyBorder="1" applyAlignment="1">
      <alignment horizontal="center" vertical="center" textRotation="90" readingOrder="1"/>
      <protection/>
    </xf>
    <xf numFmtId="0" fontId="8" fillId="0" borderId="19" xfId="58" applyFont="1" applyFill="1" applyBorder="1" applyAlignment="1">
      <alignment horizontal="center" vertical="center" textRotation="90" readingOrder="1"/>
      <protection/>
    </xf>
    <xf numFmtId="0" fontId="8" fillId="0" borderId="32" xfId="59" applyFont="1" applyFill="1" applyBorder="1" applyAlignment="1">
      <alignment horizontal="center" vertical="center" textRotation="90" readingOrder="1"/>
      <protection/>
    </xf>
    <xf numFmtId="0" fontId="8" fillId="0" borderId="33" xfId="59" applyFont="1" applyFill="1" applyBorder="1" applyAlignment="1">
      <alignment horizontal="center" vertical="center" textRotation="90" readingOrder="1"/>
      <protection/>
    </xf>
    <xf numFmtId="0" fontId="8" fillId="0" borderId="19" xfId="59" applyFont="1" applyFill="1" applyBorder="1" applyAlignment="1">
      <alignment horizontal="center" vertical="center" textRotation="90" readingOrder="1"/>
      <protection/>
    </xf>
    <xf numFmtId="0" fontId="14" fillId="0" borderId="29" xfId="60" applyFont="1" applyFill="1" applyBorder="1" applyAlignment="1">
      <alignment horizontal="center" vertical="center" textRotation="90" wrapText="1" readingOrder="1"/>
      <protection/>
    </xf>
    <xf numFmtId="0" fontId="14" fillId="0" borderId="30" xfId="60" applyFont="1" applyFill="1" applyBorder="1" applyAlignment="1">
      <alignment horizontal="center" vertical="center" textRotation="90" wrapText="1" readingOrder="1"/>
      <protection/>
    </xf>
    <xf numFmtId="0" fontId="14" fillId="0" borderId="31" xfId="60" applyFont="1" applyFill="1" applyBorder="1" applyAlignment="1">
      <alignment horizontal="center" vertical="center" textRotation="90" wrapText="1" readingOrder="1"/>
      <protection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4" xfId="60" applyFont="1" applyFill="1" applyBorder="1" applyAlignment="1">
      <alignment horizontal="center" vertical="center" wrapText="1" readingOrder="1"/>
      <protection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29" xfId="61" applyFont="1" applyFill="1" applyBorder="1" applyAlignment="1">
      <alignment horizontal="center" vertical="center" textRotation="90" wrapText="1" readingOrder="1"/>
      <protection/>
    </xf>
    <xf numFmtId="0" fontId="8" fillId="0" borderId="30" xfId="61" applyFont="1" applyFill="1" applyBorder="1" applyAlignment="1">
      <alignment horizontal="center" vertical="center" textRotation="90" wrapText="1" readingOrder="1"/>
      <protection/>
    </xf>
    <xf numFmtId="0" fontId="8" fillId="0" borderId="31" xfId="61" applyFont="1" applyFill="1" applyBorder="1" applyAlignment="1">
      <alignment horizontal="center" vertical="center" textRotation="90" wrapText="1" readingOrder="1"/>
      <protection/>
    </xf>
    <xf numFmtId="0" fontId="17" fillId="0" borderId="14" xfId="61" applyFont="1" applyFill="1" applyBorder="1" applyAlignment="1">
      <alignment horizontal="center" vertical="center" wrapText="1" readingOrder="1"/>
      <protection/>
    </xf>
    <xf numFmtId="0" fontId="17" fillId="0" borderId="13" xfId="61" applyFont="1" applyFill="1" applyBorder="1" applyAlignment="1">
      <alignment horizontal="center" vertical="center" wrapText="1" readingOrder="1"/>
      <protection/>
    </xf>
    <xf numFmtId="0" fontId="17" fillId="0" borderId="29" xfId="61" applyFont="1" applyFill="1" applyBorder="1" applyAlignment="1">
      <alignment horizontal="center" vertical="center" wrapText="1" readingOrder="1"/>
      <protection/>
    </xf>
    <xf numFmtId="0" fontId="17" fillId="0" borderId="30" xfId="61" applyFont="1" applyFill="1" applyBorder="1" applyAlignment="1">
      <alignment horizontal="center" vertical="center" wrapText="1" readingOrder="1"/>
      <protection/>
    </xf>
    <xf numFmtId="0" fontId="17" fillId="0" borderId="31" xfId="61" applyFont="1" applyFill="1" applyBorder="1" applyAlignment="1">
      <alignment horizontal="center" vertical="center" wrapText="1" readingOrder="1"/>
      <protection/>
    </xf>
    <xf numFmtId="0" fontId="8" fillId="0" borderId="32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34" xfId="0" applyFont="1" applyFill="1" applyBorder="1" applyAlignment="1">
      <alignment horizontal="center" vertical="center" wrapText="1" readingOrder="1"/>
    </xf>
    <xf numFmtId="0" fontId="8" fillId="0" borderId="33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35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27" xfId="0" applyFont="1" applyFill="1" applyBorder="1" applyAlignment="1">
      <alignment horizontal="center" vertical="center" wrapText="1" readingOrder="1"/>
    </xf>
    <xf numFmtId="0" fontId="8" fillId="0" borderId="36" xfId="0" applyFont="1" applyFill="1" applyBorder="1" applyAlignment="1">
      <alignment horizontal="center" vertical="center" wrapText="1" readingOrder="1"/>
    </xf>
    <xf numFmtId="0" fontId="6" fillId="0" borderId="35" xfId="61" applyFont="1" applyFill="1" applyBorder="1" applyAlignment="1">
      <alignment horizontal="center" vertical="center" wrapText="1" readingOrder="1"/>
      <protection/>
    </xf>
    <xf numFmtId="0" fontId="6" fillId="0" borderId="36" xfId="61" applyFont="1" applyFill="1" applyBorder="1" applyAlignment="1">
      <alignment horizontal="center" vertical="center" wrapText="1" readingOrder="1"/>
      <protection/>
    </xf>
    <xf numFmtId="0" fontId="17" fillId="0" borderId="34" xfId="61" applyFont="1" applyFill="1" applyBorder="1" applyAlignment="1">
      <alignment horizontal="center" vertical="center" wrapText="1" readingOrder="1"/>
      <protection/>
    </xf>
    <xf numFmtId="0" fontId="17" fillId="0" borderId="35" xfId="61" applyFont="1" applyFill="1" applyBorder="1" applyAlignment="1">
      <alignment horizontal="center" vertical="center" wrapText="1" readingOrder="1"/>
      <protection/>
    </xf>
    <xf numFmtId="0" fontId="8" fillId="0" borderId="34" xfId="61" applyFont="1" applyFill="1" applyBorder="1" applyAlignment="1">
      <alignment horizontal="center" vertical="center" textRotation="90" wrapText="1" readingOrder="1"/>
      <protection/>
    </xf>
    <xf numFmtId="0" fontId="8" fillId="0" borderId="35" xfId="61" applyFont="1" applyFill="1" applyBorder="1" applyAlignment="1">
      <alignment horizontal="center" vertical="center" textRotation="90" wrapText="1" readingOrder="1"/>
      <protection/>
    </xf>
    <xf numFmtId="0" fontId="17" fillId="0" borderId="36" xfId="61" applyFont="1" applyFill="1" applyBorder="1" applyAlignment="1">
      <alignment horizontal="center" vertical="center" wrapText="1" readingOrder="1"/>
      <protection/>
    </xf>
    <xf numFmtId="0" fontId="15" fillId="0" borderId="18" xfId="0" applyFont="1" applyFill="1" applyBorder="1" applyAlignment="1">
      <alignment horizontal="center" vertical="center" wrapText="1" readingOrder="1"/>
    </xf>
    <xf numFmtId="0" fontId="15" fillId="0" borderId="37" xfId="0" applyFont="1" applyFill="1" applyBorder="1" applyAlignment="1">
      <alignment horizontal="center" vertical="center" wrapText="1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14" fillId="0" borderId="29" xfId="61" applyFont="1" applyFill="1" applyBorder="1" applyAlignment="1">
      <alignment horizontal="center" vertical="center" textRotation="90" wrapText="1" readingOrder="1"/>
      <protection/>
    </xf>
    <xf numFmtId="0" fontId="14" fillId="0" borderId="30" xfId="61" applyFont="1" applyFill="1" applyBorder="1" applyAlignment="1">
      <alignment horizontal="center" vertical="center" textRotation="90" wrapText="1" readingOrder="1"/>
      <protection/>
    </xf>
    <xf numFmtId="0" fontId="14" fillId="0" borderId="31" xfId="61" applyFont="1" applyFill="1" applyBorder="1" applyAlignment="1">
      <alignment horizontal="center" vertical="center" textRotation="90" wrapText="1" readingOrder="1"/>
      <protection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1" xfId="61" applyFont="1" applyFill="1" applyBorder="1" applyAlignment="1">
      <alignment horizontal="left" vertical="center" wrapText="1" readingOrder="1"/>
      <protection/>
    </xf>
    <xf numFmtId="0" fontId="6" fillId="0" borderId="12" xfId="61" applyFont="1" applyFill="1" applyBorder="1" applyAlignment="1">
      <alignment horizontal="left" vertical="center" wrapText="1" readingOrder="1"/>
      <protection/>
    </xf>
    <xf numFmtId="0" fontId="15" fillId="0" borderId="29" xfId="0" applyFont="1" applyFill="1" applyBorder="1" applyAlignment="1">
      <alignment horizontal="center" vertical="center" textRotation="90" wrapText="1" readingOrder="1"/>
    </xf>
    <xf numFmtId="0" fontId="15" fillId="0" borderId="31" xfId="0" applyFont="1" applyFill="1" applyBorder="1" applyAlignment="1">
      <alignment horizontal="center" vertical="center" textRotation="90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31" xfId="0" applyFont="1" applyFill="1" applyBorder="1" applyAlignment="1">
      <alignment horizontal="center" vertical="center" textRotation="90" wrapText="1" readingOrder="1"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8" fillId="0" borderId="32" xfId="0" applyFont="1" applyFill="1" applyBorder="1" applyAlignment="1">
      <alignment horizontal="center" vertical="center" textRotation="90" wrapText="1" readingOrder="1"/>
    </xf>
    <xf numFmtId="0" fontId="8" fillId="0" borderId="33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15" fillId="0" borderId="29" xfId="0" applyFont="1" applyFill="1" applyBorder="1" applyAlignment="1">
      <alignment horizontal="center" vertical="center" wrapText="1" readingOrder="1"/>
    </xf>
    <xf numFmtId="0" fontId="15" fillId="0" borderId="31" xfId="0" applyFont="1" applyFill="1" applyBorder="1" applyAlignment="1">
      <alignment horizontal="center" vertical="center" wrapText="1" readingOrder="1"/>
    </xf>
    <xf numFmtId="0" fontId="15" fillId="0" borderId="32" xfId="0" applyFont="1" applyFill="1" applyBorder="1" applyAlignment="1">
      <alignment horizontal="center" vertical="center" wrapText="1" readingOrder="1"/>
    </xf>
    <xf numFmtId="0" fontId="15" fillId="0" borderId="19" xfId="0" applyFont="1" applyFill="1" applyBorder="1" applyAlignment="1">
      <alignment horizontal="center" vertical="center" wrapText="1" readingOrder="1"/>
    </xf>
    <xf numFmtId="0" fontId="22" fillId="0" borderId="32" xfId="0" applyFont="1" applyFill="1" applyBorder="1" applyAlignment="1">
      <alignment horizontal="center" vertical="center" textRotation="90" wrapText="1" readingOrder="1"/>
    </xf>
    <xf numFmtId="0" fontId="22" fillId="0" borderId="19" xfId="0" applyFont="1" applyFill="1" applyBorder="1" applyAlignment="1">
      <alignment horizontal="center" vertical="center" textRotation="90" wrapText="1" readingOrder="1"/>
    </xf>
    <xf numFmtId="0" fontId="22" fillId="0" borderId="29" xfId="0" applyFont="1" applyFill="1" applyBorder="1" applyAlignment="1">
      <alignment horizontal="center" vertical="center" textRotation="90" wrapText="1" readingOrder="1"/>
    </xf>
    <xf numFmtId="0" fontId="22" fillId="0" borderId="31" xfId="0" applyFont="1" applyFill="1" applyBorder="1" applyAlignment="1">
      <alignment horizontal="center" vertical="center" textRotation="90" wrapText="1" readingOrder="1"/>
    </xf>
    <xf numFmtId="0" fontId="22" fillId="0" borderId="38" xfId="0" applyFont="1" applyFill="1" applyBorder="1" applyAlignment="1">
      <alignment horizontal="center" vertical="center" textRotation="90" wrapText="1" readingOrder="1"/>
    </xf>
    <xf numFmtId="0" fontId="22" fillId="0" borderId="39" xfId="0" applyFont="1" applyFill="1" applyBorder="1" applyAlignment="1">
      <alignment horizontal="center" vertical="center" textRotation="90" wrapText="1" readingOrder="1"/>
    </xf>
    <xf numFmtId="0" fontId="22" fillId="0" borderId="33" xfId="0" applyFont="1" applyFill="1" applyBorder="1" applyAlignment="1">
      <alignment horizontal="center" vertical="center" textRotation="90" wrapText="1" readingOrder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horizontal="left" vertical="center" readingOrder="1"/>
    </xf>
    <xf numFmtId="0" fontId="5" fillId="0" borderId="11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37" fontId="9" fillId="0" borderId="10" xfId="0" applyNumberFormat="1" applyFont="1" applyFill="1" applyBorder="1" applyAlignment="1">
      <alignment vertical="center" readingOrder="1"/>
    </xf>
    <xf numFmtId="0" fontId="8" fillId="0" borderId="19" xfId="0" applyFont="1" applyFill="1" applyBorder="1" applyAlignment="1">
      <alignment horizontal="left" vertical="center" wrapText="1" readingOrder="1"/>
    </xf>
    <xf numFmtId="37" fontId="16" fillId="0" borderId="27" xfId="0" applyNumberFormat="1" applyFont="1" applyFill="1" applyBorder="1" applyAlignment="1">
      <alignment vertical="center" wrapText="1" readingOrder="1"/>
    </xf>
    <xf numFmtId="0" fontId="8" fillId="0" borderId="0" xfId="0" applyFont="1" applyFill="1" applyAlignment="1">
      <alignment vertical="center" readingOrder="1"/>
    </xf>
    <xf numFmtId="0" fontId="8" fillId="0" borderId="14" xfId="0" applyFont="1" applyFill="1" applyBorder="1" applyAlignment="1">
      <alignment horizontal="left" vertical="center" wrapText="1" readingOrder="1"/>
    </xf>
    <xf numFmtId="37" fontId="16" fillId="0" borderId="13" xfId="0" applyNumberFormat="1" applyFont="1" applyFill="1" applyBorder="1" applyAlignment="1">
      <alignment vertical="center" readingOrder="1"/>
    </xf>
    <xf numFmtId="37" fontId="16" fillId="0" borderId="27" xfId="0" applyNumberFormat="1" applyFont="1" applyFill="1" applyBorder="1" applyAlignment="1">
      <alignment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8_39" xfId="58"/>
    <cellStyle name="Normal_page_40_41" xfId="59"/>
    <cellStyle name="Normal_page_42_43" xfId="60"/>
    <cellStyle name="Normal_page_44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customHeight="1" thickBot="1">
      <c r="A1" s="289" t="s">
        <v>264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6.140625" style="3" customWidth="1"/>
    <col min="2" max="13" width="8.421875" style="46" customWidth="1"/>
    <col min="14" max="16384" width="9.140625" style="3" customWidth="1"/>
  </cols>
  <sheetData>
    <row r="1" spans="1:13" ht="19.5" customHeight="1">
      <c r="A1" s="4" t="s">
        <v>241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6.75" customHeight="1" thickBot="1"/>
    <row r="3" spans="2:13" ht="13.5" customHeight="1" thickBot="1">
      <c r="B3" s="295">
        <v>2012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2:13" ht="13.5" customHeight="1" thickBot="1">
      <c r="B4" s="167" t="s">
        <v>229</v>
      </c>
      <c r="C4" s="167" t="s">
        <v>230</v>
      </c>
      <c r="D4" s="167" t="s">
        <v>12</v>
      </c>
      <c r="E4" s="167" t="s">
        <v>13</v>
      </c>
      <c r="F4" s="167" t="s">
        <v>14</v>
      </c>
      <c r="G4" s="167" t="s">
        <v>15</v>
      </c>
      <c r="H4" s="167" t="s">
        <v>16</v>
      </c>
      <c r="I4" s="167" t="s">
        <v>231</v>
      </c>
      <c r="J4" s="167" t="s">
        <v>232</v>
      </c>
      <c r="K4" s="167" t="s">
        <v>233</v>
      </c>
      <c r="L4" s="167" t="s">
        <v>234</v>
      </c>
      <c r="M4" s="167" t="s">
        <v>235</v>
      </c>
    </row>
    <row r="5" spans="1:13" ht="15.75" customHeight="1" thickBot="1">
      <c r="A5" s="59" t="s">
        <v>263</v>
      </c>
      <c r="B5" s="56">
        <f>SUM(B6:B7)</f>
        <v>143044.922</v>
      </c>
      <c r="C5" s="56">
        <f aca="true" t="shared" si="0" ref="C5:L5">SUM(C6:C7)</f>
        <v>144006.42</v>
      </c>
      <c r="D5" s="56">
        <f t="shared" si="0"/>
        <v>145193.277</v>
      </c>
      <c r="E5" s="56">
        <f t="shared" si="0"/>
        <v>146322.119</v>
      </c>
      <c r="F5" s="56">
        <f t="shared" si="0"/>
        <v>146631.417</v>
      </c>
      <c r="G5" s="56">
        <f t="shared" si="0"/>
        <v>147140.057</v>
      </c>
      <c r="H5" s="56">
        <f t="shared" si="0"/>
        <v>147456.74300000002</v>
      </c>
      <c r="I5" s="56">
        <f t="shared" si="0"/>
        <v>148196.996</v>
      </c>
      <c r="J5" s="56">
        <f t="shared" si="0"/>
        <v>148894.196</v>
      </c>
      <c r="K5" s="56">
        <f t="shared" si="0"/>
        <v>149912.644</v>
      </c>
      <c r="L5" s="56">
        <f t="shared" si="0"/>
        <v>150650.378</v>
      </c>
      <c r="M5" s="56">
        <f>SUM(M6:M7)</f>
        <v>152124.129</v>
      </c>
    </row>
    <row r="6" spans="1:13" ht="15.75" customHeight="1">
      <c r="A6" s="112" t="s">
        <v>119</v>
      </c>
      <c r="B6" s="70">
        <v>55897.522</v>
      </c>
      <c r="C6" s="70">
        <v>56477.12</v>
      </c>
      <c r="D6" s="70">
        <v>57215.677</v>
      </c>
      <c r="E6" s="70">
        <v>57792.919</v>
      </c>
      <c r="F6" s="70">
        <v>58269.717</v>
      </c>
      <c r="G6" s="70">
        <v>58578.557</v>
      </c>
      <c r="H6" s="70">
        <v>58895.243</v>
      </c>
      <c r="I6" s="70">
        <v>59405.896</v>
      </c>
      <c r="J6" s="70">
        <v>59745.796</v>
      </c>
      <c r="K6" s="70">
        <v>60192.244</v>
      </c>
      <c r="L6" s="70">
        <v>60836.178</v>
      </c>
      <c r="M6" s="70">
        <v>61299.429</v>
      </c>
    </row>
    <row r="7" spans="1:13" s="6" customFormat="1" ht="15.75" customHeight="1" thickBot="1">
      <c r="A7" s="113" t="s">
        <v>120</v>
      </c>
      <c r="B7" s="84">
        <v>87147.4</v>
      </c>
      <c r="C7" s="84">
        <v>87529.3</v>
      </c>
      <c r="D7" s="84">
        <v>87977.6</v>
      </c>
      <c r="E7" s="84">
        <v>88529.2</v>
      </c>
      <c r="F7" s="84">
        <v>88361.7</v>
      </c>
      <c r="G7" s="84">
        <v>88561.5</v>
      </c>
      <c r="H7" s="84">
        <v>88561.5</v>
      </c>
      <c r="I7" s="84">
        <v>88791.1</v>
      </c>
      <c r="J7" s="84">
        <v>89148.4</v>
      </c>
      <c r="K7" s="84">
        <v>89720.4</v>
      </c>
      <c r="L7" s="84">
        <v>89814.2</v>
      </c>
      <c r="M7" s="84">
        <v>90824.7</v>
      </c>
    </row>
    <row r="8" spans="1:13" s="7" customFormat="1" ht="15.75" customHeight="1" thickBot="1">
      <c r="A8" s="59" t="s">
        <v>121</v>
      </c>
      <c r="B8" s="56">
        <f>SUM(B9:B10)</f>
        <v>32867.12</v>
      </c>
      <c r="C8" s="56">
        <f aca="true" t="shared" si="1" ref="C8:M8">SUM(C9:C10)</f>
        <v>32998.74</v>
      </c>
      <c r="D8" s="56">
        <f t="shared" si="1"/>
        <v>33027.729999999996</v>
      </c>
      <c r="E8" s="56">
        <f t="shared" si="1"/>
        <v>32702.74</v>
      </c>
      <c r="F8" s="56">
        <f t="shared" si="1"/>
        <v>32604.760000000002</v>
      </c>
      <c r="G8" s="56">
        <f t="shared" si="1"/>
        <v>33583.59</v>
      </c>
      <c r="H8" s="56">
        <f t="shared" si="1"/>
        <v>33069.66</v>
      </c>
      <c r="I8" s="56">
        <f t="shared" si="1"/>
        <v>34453.64</v>
      </c>
      <c r="J8" s="56">
        <f t="shared" si="1"/>
        <v>34646.26</v>
      </c>
      <c r="K8" s="56">
        <f t="shared" si="1"/>
        <v>34902.19</v>
      </c>
      <c r="L8" s="56">
        <f t="shared" si="1"/>
        <v>34959.53</v>
      </c>
      <c r="M8" s="56">
        <f t="shared" si="1"/>
        <v>36311</v>
      </c>
    </row>
    <row r="9" spans="1:13" s="7" customFormat="1" ht="15.75" customHeight="1">
      <c r="A9" s="112" t="s">
        <v>122</v>
      </c>
      <c r="B9" s="70">
        <v>4118.72</v>
      </c>
      <c r="C9" s="70">
        <v>4360.54</v>
      </c>
      <c r="D9" s="70">
        <v>4485.73</v>
      </c>
      <c r="E9" s="70">
        <v>4600.34</v>
      </c>
      <c r="F9" s="70">
        <v>4625.06</v>
      </c>
      <c r="G9" s="70">
        <v>4685.99</v>
      </c>
      <c r="H9" s="70">
        <v>4719.96</v>
      </c>
      <c r="I9" s="70">
        <v>4774.94</v>
      </c>
      <c r="J9" s="70">
        <v>4895.46</v>
      </c>
      <c r="K9" s="70">
        <v>5011.09</v>
      </c>
      <c r="L9" s="70">
        <v>4899.83</v>
      </c>
      <c r="M9" s="70">
        <v>4996.6</v>
      </c>
    </row>
    <row r="10" spans="1:13" s="7" customFormat="1" ht="15.75" customHeight="1" thickBot="1">
      <c r="A10" s="113" t="s">
        <v>123</v>
      </c>
      <c r="B10" s="84">
        <v>28748.4</v>
      </c>
      <c r="C10" s="84">
        <v>28638.2</v>
      </c>
      <c r="D10" s="84">
        <v>28542</v>
      </c>
      <c r="E10" s="84">
        <v>28102.4</v>
      </c>
      <c r="F10" s="84">
        <v>27979.7</v>
      </c>
      <c r="G10" s="84">
        <v>28897.6</v>
      </c>
      <c r="H10" s="84">
        <v>28349.7</v>
      </c>
      <c r="I10" s="84">
        <v>29678.7</v>
      </c>
      <c r="J10" s="84">
        <v>29750.8</v>
      </c>
      <c r="K10" s="84">
        <v>29891.1</v>
      </c>
      <c r="L10" s="84">
        <v>30059.7</v>
      </c>
      <c r="M10" s="84">
        <v>31314.4</v>
      </c>
    </row>
    <row r="11" spans="1:13" s="7" customFormat="1" ht="15.75" customHeight="1">
      <c r="A11" s="80" t="s">
        <v>124</v>
      </c>
      <c r="B11" s="35">
        <f>B6+B9</f>
        <v>60016.242</v>
      </c>
      <c r="C11" s="35">
        <f aca="true" t="shared" si="2" ref="C11:M12">C6+C9</f>
        <v>60837.66</v>
      </c>
      <c r="D11" s="35">
        <f t="shared" si="2"/>
        <v>61701.40700000001</v>
      </c>
      <c r="E11" s="35">
        <f t="shared" si="2"/>
        <v>62393.259000000005</v>
      </c>
      <c r="F11" s="35">
        <f t="shared" si="2"/>
        <v>62894.776999999995</v>
      </c>
      <c r="G11" s="35">
        <f t="shared" si="2"/>
        <v>63264.547</v>
      </c>
      <c r="H11" s="35">
        <f t="shared" si="2"/>
        <v>63615.203</v>
      </c>
      <c r="I11" s="35">
        <f t="shared" si="2"/>
        <v>64180.836</v>
      </c>
      <c r="J11" s="35">
        <f t="shared" si="2"/>
        <v>64641.256</v>
      </c>
      <c r="K11" s="35">
        <f t="shared" si="2"/>
        <v>65203.334</v>
      </c>
      <c r="L11" s="35">
        <f t="shared" si="2"/>
        <v>65736.008</v>
      </c>
      <c r="M11" s="35">
        <f t="shared" si="2"/>
        <v>66296.029</v>
      </c>
    </row>
    <row r="12" spans="1:13" s="7" customFormat="1" ht="15.75" customHeight="1" thickBot="1">
      <c r="A12" s="81" t="s">
        <v>125</v>
      </c>
      <c r="B12" s="37">
        <f>B7+B10</f>
        <v>115895.79999999999</v>
      </c>
      <c r="C12" s="37">
        <f t="shared" si="2"/>
        <v>116167.5</v>
      </c>
      <c r="D12" s="37">
        <f t="shared" si="2"/>
        <v>116519.6</v>
      </c>
      <c r="E12" s="37">
        <f t="shared" si="2"/>
        <v>116631.6</v>
      </c>
      <c r="F12" s="37">
        <f t="shared" si="2"/>
        <v>116341.4</v>
      </c>
      <c r="G12" s="37">
        <f t="shared" si="2"/>
        <v>117459.1</v>
      </c>
      <c r="H12" s="37">
        <f t="shared" si="2"/>
        <v>116911.2</v>
      </c>
      <c r="I12" s="37">
        <f t="shared" si="2"/>
        <v>118469.8</v>
      </c>
      <c r="J12" s="37">
        <f t="shared" si="2"/>
        <v>118899.2</v>
      </c>
      <c r="K12" s="37">
        <f t="shared" si="2"/>
        <v>119611.5</v>
      </c>
      <c r="L12" s="37">
        <f t="shared" si="2"/>
        <v>119873.9</v>
      </c>
      <c r="M12" s="37">
        <f t="shared" si="2"/>
        <v>122139.1</v>
      </c>
    </row>
    <row r="13" spans="1:13" s="7" customFormat="1" ht="15.75" customHeight="1" thickBot="1">
      <c r="A13" s="82" t="s">
        <v>88</v>
      </c>
      <c r="B13" s="56">
        <f>SUM(B11:B12)</f>
        <v>175912.042</v>
      </c>
      <c r="C13" s="56">
        <f aca="true" t="shared" si="3" ref="C13:M13">SUM(C11:C12)</f>
        <v>177005.16</v>
      </c>
      <c r="D13" s="56">
        <f t="shared" si="3"/>
        <v>178221.007</v>
      </c>
      <c r="E13" s="56">
        <f t="shared" si="3"/>
        <v>179024.859</v>
      </c>
      <c r="F13" s="56">
        <f t="shared" si="3"/>
        <v>179236.177</v>
      </c>
      <c r="G13" s="56">
        <f t="shared" si="3"/>
        <v>180723.647</v>
      </c>
      <c r="H13" s="56">
        <f t="shared" si="3"/>
        <v>180526.403</v>
      </c>
      <c r="I13" s="56">
        <f t="shared" si="3"/>
        <v>182650.636</v>
      </c>
      <c r="J13" s="56">
        <f t="shared" si="3"/>
        <v>183540.456</v>
      </c>
      <c r="K13" s="56">
        <f t="shared" si="3"/>
        <v>184814.834</v>
      </c>
      <c r="L13" s="56">
        <f t="shared" si="3"/>
        <v>185609.908</v>
      </c>
      <c r="M13" s="56">
        <f t="shared" si="3"/>
        <v>188435.12900000002</v>
      </c>
    </row>
    <row r="14" spans="1:13" ht="15.75" customHeight="1" thickBot="1">
      <c r="A14" s="59" t="s">
        <v>126</v>
      </c>
      <c r="B14" s="211">
        <f>B12/B13</f>
        <v>0.6588281204762548</v>
      </c>
      <c r="C14" s="83">
        <v>0.679</v>
      </c>
      <c r="D14" s="83">
        <v>0.677</v>
      </c>
      <c r="E14" s="83">
        <v>0.675</v>
      </c>
      <c r="F14" s="83">
        <v>0.674</v>
      </c>
      <c r="G14" s="83">
        <v>0.67</v>
      </c>
      <c r="H14" s="83">
        <v>0.664</v>
      </c>
      <c r="I14" s="83">
        <v>0.66</v>
      </c>
      <c r="J14" s="83">
        <v>0.659</v>
      </c>
      <c r="K14" s="83">
        <v>0.654</v>
      </c>
      <c r="L14" s="83">
        <v>0.65</v>
      </c>
      <c r="M14" s="83">
        <v>0.645</v>
      </c>
    </row>
    <row r="15" spans="1:9" ht="13.5" customHeight="1">
      <c r="A15" s="3" t="s">
        <v>70</v>
      </c>
      <c r="B15" s="3"/>
      <c r="I15" s="3" t="s">
        <v>89</v>
      </c>
    </row>
    <row r="17" spans="1:13" ht="19.5" customHeight="1">
      <c r="A17" s="4" t="s">
        <v>242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6.75" customHeight="1" thickBot="1"/>
    <row r="19" spans="2:13" ht="13.5" customHeight="1" thickBot="1">
      <c r="B19" s="295">
        <v>2010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2:13" ht="13.5" thickBot="1">
      <c r="B20" s="167" t="s">
        <v>229</v>
      </c>
      <c r="C20" s="167" t="s">
        <v>230</v>
      </c>
      <c r="D20" s="167" t="s">
        <v>12</v>
      </c>
      <c r="E20" s="167" t="s">
        <v>13</v>
      </c>
      <c r="F20" s="167" t="s">
        <v>14</v>
      </c>
      <c r="G20" s="167" t="s">
        <v>15</v>
      </c>
      <c r="H20" s="167" t="s">
        <v>16</v>
      </c>
      <c r="I20" s="167" t="s">
        <v>231</v>
      </c>
      <c r="J20" s="167" t="s">
        <v>232</v>
      </c>
      <c r="K20" s="167" t="s">
        <v>233</v>
      </c>
      <c r="L20" s="167" t="s">
        <v>234</v>
      </c>
      <c r="M20" s="167" t="s">
        <v>235</v>
      </c>
    </row>
    <row r="21" spans="1:13" ht="15.75" customHeight="1" thickBot="1">
      <c r="A21" s="82" t="s">
        <v>127</v>
      </c>
      <c r="B21" s="235">
        <v>15502</v>
      </c>
      <c r="C21" s="235">
        <v>22213</v>
      </c>
      <c r="D21" s="235">
        <v>24506</v>
      </c>
      <c r="E21" s="235">
        <v>18742</v>
      </c>
      <c r="F21" s="235">
        <v>23162</v>
      </c>
      <c r="G21" s="235">
        <v>23387</v>
      </c>
      <c r="H21" s="235">
        <v>20924</v>
      </c>
      <c r="I21" s="235">
        <v>19566</v>
      </c>
      <c r="J21" s="235">
        <v>20394</v>
      </c>
      <c r="K21" s="235">
        <v>23004</v>
      </c>
      <c r="L21" s="235">
        <v>20441</v>
      </c>
      <c r="M21" s="235">
        <v>17171</v>
      </c>
    </row>
    <row r="22" spans="1:9" ht="13.5" customHeight="1">
      <c r="A22" s="3" t="s">
        <v>70</v>
      </c>
      <c r="B22" s="3"/>
      <c r="I22" s="3" t="s">
        <v>89</v>
      </c>
    </row>
    <row r="23" ht="12.75">
      <c r="A23" s="3" t="s">
        <v>286</v>
      </c>
    </row>
  </sheetData>
  <sheetProtection/>
  <mergeCells count="2">
    <mergeCell ref="B3:M3"/>
    <mergeCell ref="B19:M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7109375" style="3" customWidth="1"/>
    <col min="2" max="2" width="8.421875" style="3" customWidth="1"/>
    <col min="3" max="3" width="20.28125" style="3" customWidth="1"/>
    <col min="4" max="15" width="8.57421875" style="88" customWidth="1"/>
    <col min="16" max="16" width="9.140625" style="88" customWidth="1"/>
    <col min="17" max="16384" width="9.140625" style="3" customWidth="1"/>
  </cols>
  <sheetData>
    <row r="1" spans="1:16" ht="19.5" customHeight="1">
      <c r="A1" s="4" t="s">
        <v>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"/>
    </row>
    <row r="2" ht="6.75" customHeight="1" thickBot="1"/>
    <row r="3" spans="4:15" ht="13.5" customHeight="1" thickBot="1">
      <c r="D3" s="295">
        <v>2012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4:15" ht="13.5" customHeight="1" thickBot="1">
      <c r="D4" s="167" t="s">
        <v>229</v>
      </c>
      <c r="E4" s="167" t="s">
        <v>230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231</v>
      </c>
      <c r="L4" s="167" t="s">
        <v>232</v>
      </c>
      <c r="M4" s="167" t="s">
        <v>233</v>
      </c>
      <c r="N4" s="167" t="s">
        <v>234</v>
      </c>
      <c r="O4" s="167" t="s">
        <v>235</v>
      </c>
    </row>
    <row r="5" spans="1:15" ht="30" customHeight="1">
      <c r="A5" s="356" t="s">
        <v>244</v>
      </c>
      <c r="B5" s="348" t="s">
        <v>290</v>
      </c>
      <c r="C5" s="349"/>
      <c r="D5" s="91">
        <v>7.19</v>
      </c>
      <c r="E5" s="91">
        <v>7.07</v>
      </c>
      <c r="F5" s="91">
        <v>7.16</v>
      </c>
      <c r="G5" s="91">
        <v>7.49</v>
      </c>
      <c r="H5" s="91">
        <v>7.34</v>
      </c>
      <c r="I5" s="91">
        <v>7.44</v>
      </c>
      <c r="J5" s="91">
        <v>7.24</v>
      </c>
      <c r="K5" s="91">
        <v>7.27</v>
      </c>
      <c r="L5" s="91">
        <v>7.3</v>
      </c>
      <c r="M5" s="91">
        <v>7.31</v>
      </c>
      <c r="N5" s="91">
        <v>7.11</v>
      </c>
      <c r="O5" s="91">
        <v>7.07</v>
      </c>
    </row>
    <row r="6" spans="1:15" ht="30" customHeight="1">
      <c r="A6" s="357"/>
      <c r="B6" s="350" t="s">
        <v>128</v>
      </c>
      <c r="C6" s="351"/>
      <c r="D6" s="92">
        <v>0.93</v>
      </c>
      <c r="E6" s="92">
        <v>1.12</v>
      </c>
      <c r="F6" s="92">
        <v>0.91</v>
      </c>
      <c r="G6" s="92">
        <v>1.02</v>
      </c>
      <c r="H6" s="92">
        <v>0.98</v>
      </c>
      <c r="I6" s="92">
        <v>1.06</v>
      </c>
      <c r="J6" s="92">
        <v>1.02</v>
      </c>
      <c r="K6" s="92">
        <v>0.96</v>
      </c>
      <c r="L6" s="92">
        <v>1.11</v>
      </c>
      <c r="M6" s="92">
        <v>1.22</v>
      </c>
      <c r="N6" s="92">
        <v>1.22</v>
      </c>
      <c r="O6" s="92">
        <v>1.16</v>
      </c>
    </row>
    <row r="7" spans="1:15" s="6" customFormat="1" ht="30" customHeight="1">
      <c r="A7" s="357"/>
      <c r="B7" s="350" t="s">
        <v>129</v>
      </c>
      <c r="C7" s="351"/>
      <c r="D7" s="92">
        <v>2.84</v>
      </c>
      <c r="E7" s="92">
        <v>2.71</v>
      </c>
      <c r="F7" s="92">
        <v>2.59</v>
      </c>
      <c r="G7" s="92">
        <v>2.27</v>
      </c>
      <c r="H7" s="92">
        <v>2.41</v>
      </c>
      <c r="I7" s="92">
        <v>2.5</v>
      </c>
      <c r="J7" s="92">
        <v>2.44</v>
      </c>
      <c r="K7" s="92">
        <v>2.22</v>
      </c>
      <c r="L7" s="92">
        <v>2.5</v>
      </c>
      <c r="M7" s="92">
        <v>2.75</v>
      </c>
      <c r="N7" s="92">
        <v>2.82</v>
      </c>
      <c r="O7" s="92">
        <v>2.93</v>
      </c>
    </row>
    <row r="8" spans="1:15" s="7" customFormat="1" ht="30" customHeight="1">
      <c r="A8" s="357"/>
      <c r="B8" s="346" t="s">
        <v>130</v>
      </c>
      <c r="C8" s="347"/>
      <c r="D8" s="92">
        <v>5.86</v>
      </c>
      <c r="E8" s="92">
        <v>5.74</v>
      </c>
      <c r="F8" s="92">
        <v>5.77</v>
      </c>
      <c r="G8" s="92">
        <v>5.72</v>
      </c>
      <c r="H8" s="92">
        <v>5.79</v>
      </c>
      <c r="I8" s="92">
        <v>5.75</v>
      </c>
      <c r="J8" s="92">
        <v>5.75</v>
      </c>
      <c r="K8" s="92">
        <v>5.83</v>
      </c>
      <c r="L8" s="92">
        <v>5.73</v>
      </c>
      <c r="M8" s="92">
        <v>5.76</v>
      </c>
      <c r="N8" s="92">
        <v>5.79</v>
      </c>
      <c r="O8" s="92">
        <v>5.78</v>
      </c>
    </row>
    <row r="9" spans="1:15" s="7" customFormat="1" ht="30" customHeight="1" thickBot="1">
      <c r="A9" s="358"/>
      <c r="B9" s="359" t="s">
        <v>131</v>
      </c>
      <c r="C9" s="360"/>
      <c r="D9" s="86">
        <v>5.6</v>
      </c>
      <c r="E9" s="86">
        <v>5.47</v>
      </c>
      <c r="F9" s="86">
        <v>5.46</v>
      </c>
      <c r="G9" s="86">
        <v>5.42</v>
      </c>
      <c r="H9" s="86">
        <v>5.49</v>
      </c>
      <c r="I9" s="86">
        <v>5.45</v>
      </c>
      <c r="J9" s="86">
        <v>5.45</v>
      </c>
      <c r="K9" s="86">
        <v>5.51</v>
      </c>
      <c r="L9" s="86">
        <v>5.43</v>
      </c>
      <c r="M9" s="86">
        <v>5.43</v>
      </c>
      <c r="N9" s="86">
        <v>5.38</v>
      </c>
      <c r="O9" s="86">
        <v>5.41</v>
      </c>
    </row>
    <row r="10" spans="1:15" s="7" customFormat="1" ht="30" customHeight="1" thickBot="1">
      <c r="A10" s="340" t="s">
        <v>245</v>
      </c>
      <c r="B10" s="341"/>
      <c r="C10" s="341"/>
      <c r="D10" s="226">
        <v>2.75</v>
      </c>
      <c r="E10" s="226">
        <v>2.75</v>
      </c>
      <c r="F10" s="226">
        <v>2.75</v>
      </c>
      <c r="G10" s="226">
        <v>2.75</v>
      </c>
      <c r="H10" s="226">
        <v>2.75</v>
      </c>
      <c r="I10" s="226">
        <v>2.75</v>
      </c>
      <c r="J10" s="226">
        <v>2.75</v>
      </c>
      <c r="K10" s="226">
        <v>2.75</v>
      </c>
      <c r="L10" s="226">
        <v>2.75</v>
      </c>
      <c r="M10" s="226">
        <v>2.75</v>
      </c>
      <c r="N10" s="226">
        <v>2.75</v>
      </c>
      <c r="O10" s="226">
        <v>2.75</v>
      </c>
    </row>
    <row r="11" spans="1:15" s="7" customFormat="1" ht="30" customHeight="1">
      <c r="A11" s="356" t="s">
        <v>246</v>
      </c>
      <c r="B11" s="348" t="s">
        <v>290</v>
      </c>
      <c r="C11" s="349"/>
      <c r="D11" s="91">
        <v>6.99</v>
      </c>
      <c r="E11" s="91">
        <v>7.13</v>
      </c>
      <c r="F11" s="91">
        <v>7.06</v>
      </c>
      <c r="G11" s="91">
        <v>7.1</v>
      </c>
      <c r="H11" s="91">
        <v>7.12</v>
      </c>
      <c r="I11" s="91">
        <v>7.15</v>
      </c>
      <c r="J11" s="91">
        <v>7.19</v>
      </c>
      <c r="K11" s="91">
        <v>7.26</v>
      </c>
      <c r="L11" s="91">
        <v>7.16</v>
      </c>
      <c r="M11" s="91">
        <v>7.15</v>
      </c>
      <c r="N11" s="91">
        <v>7.09</v>
      </c>
      <c r="O11" s="91">
        <v>6.87</v>
      </c>
    </row>
    <row r="12" spans="1:15" s="7" customFormat="1" ht="30" customHeight="1">
      <c r="A12" s="357"/>
      <c r="B12" s="350" t="s">
        <v>128</v>
      </c>
      <c r="C12" s="351"/>
      <c r="D12" s="92">
        <v>0.41</v>
      </c>
      <c r="E12" s="92">
        <v>0.48</v>
      </c>
      <c r="F12" s="92">
        <v>0.47</v>
      </c>
      <c r="G12" s="92">
        <v>0.47</v>
      </c>
      <c r="H12" s="92">
        <v>0.44</v>
      </c>
      <c r="I12" s="92">
        <v>0.31</v>
      </c>
      <c r="J12" s="92">
        <v>0.33</v>
      </c>
      <c r="K12" s="92">
        <v>0.27</v>
      </c>
      <c r="L12" s="92">
        <v>0.31</v>
      </c>
      <c r="M12" s="92">
        <v>0.29</v>
      </c>
      <c r="N12" s="92">
        <v>0.28</v>
      </c>
      <c r="O12" s="92">
        <v>0.26</v>
      </c>
    </row>
    <row r="13" spans="1:15" s="7" customFormat="1" ht="30" customHeight="1">
      <c r="A13" s="357"/>
      <c r="B13" s="350" t="s">
        <v>129</v>
      </c>
      <c r="C13" s="351"/>
      <c r="D13" s="92">
        <v>0.88</v>
      </c>
      <c r="E13" s="92">
        <v>1.28</v>
      </c>
      <c r="F13" s="92">
        <v>0.88</v>
      </c>
      <c r="G13" s="92">
        <v>1.22</v>
      </c>
      <c r="H13" s="92">
        <v>1.2</v>
      </c>
      <c r="I13" s="92">
        <v>0.85</v>
      </c>
      <c r="J13" s="92">
        <v>1.26</v>
      </c>
      <c r="K13" s="92">
        <v>1.1</v>
      </c>
      <c r="L13" s="92">
        <v>0.83</v>
      </c>
      <c r="M13" s="92">
        <v>1.16</v>
      </c>
      <c r="N13" s="92">
        <v>1.2</v>
      </c>
      <c r="O13" s="92">
        <v>0.88</v>
      </c>
    </row>
    <row r="14" spans="1:15" ht="30" customHeight="1">
      <c r="A14" s="357"/>
      <c r="B14" s="346" t="s">
        <v>130</v>
      </c>
      <c r="C14" s="347"/>
      <c r="D14" s="227">
        <v>3.28</v>
      </c>
      <c r="E14" s="227">
        <v>3.3</v>
      </c>
      <c r="F14" s="227">
        <v>3.27</v>
      </c>
      <c r="G14" s="227">
        <v>3.27</v>
      </c>
      <c r="H14" s="227">
        <v>3.26</v>
      </c>
      <c r="I14" s="227">
        <v>3.25</v>
      </c>
      <c r="J14" s="227">
        <v>3.27</v>
      </c>
      <c r="K14" s="227">
        <v>3.29</v>
      </c>
      <c r="L14" s="227">
        <v>3.3</v>
      </c>
      <c r="M14" s="227">
        <v>3.33</v>
      </c>
      <c r="N14" s="227">
        <v>3.31</v>
      </c>
      <c r="O14" s="227">
        <v>3.35</v>
      </c>
    </row>
    <row r="15" spans="1:15" ht="30" customHeight="1" thickBot="1">
      <c r="A15" s="358"/>
      <c r="B15" s="359" t="s">
        <v>131</v>
      </c>
      <c r="C15" s="360"/>
      <c r="D15" s="228">
        <v>2.87</v>
      </c>
      <c r="E15" s="228">
        <v>2.87</v>
      </c>
      <c r="F15" s="228">
        <v>2.83</v>
      </c>
      <c r="G15" s="228">
        <v>2.84</v>
      </c>
      <c r="H15" s="228">
        <v>2.83</v>
      </c>
      <c r="I15" s="228">
        <v>2.78</v>
      </c>
      <c r="J15" s="228">
        <v>2.84</v>
      </c>
      <c r="K15" s="228">
        <v>2.84</v>
      </c>
      <c r="L15" s="228">
        <v>2.83</v>
      </c>
      <c r="M15" s="228">
        <v>2.87</v>
      </c>
      <c r="N15" s="228">
        <v>2.85</v>
      </c>
      <c r="O15" s="228">
        <v>2.86</v>
      </c>
    </row>
    <row r="16" spans="1:15" ht="30" customHeight="1">
      <c r="A16" s="352" t="s">
        <v>247</v>
      </c>
      <c r="B16" s="348" t="s">
        <v>20</v>
      </c>
      <c r="C16" s="349"/>
      <c r="D16" s="91">
        <v>3.57</v>
      </c>
      <c r="E16" s="91">
        <v>3.57</v>
      </c>
      <c r="F16" s="91">
        <v>3.57</v>
      </c>
      <c r="G16" s="91">
        <v>3.57</v>
      </c>
      <c r="H16" s="91">
        <v>3.57</v>
      </c>
      <c r="I16" s="91">
        <v>3.57</v>
      </c>
      <c r="J16" s="91">
        <v>3.57</v>
      </c>
      <c r="K16" s="91">
        <v>3.57</v>
      </c>
      <c r="L16" s="91">
        <v>3.57</v>
      </c>
      <c r="M16" s="91">
        <v>3.57</v>
      </c>
      <c r="N16" s="91">
        <v>3.57</v>
      </c>
      <c r="O16" s="91">
        <v>3.57</v>
      </c>
    </row>
    <row r="17" spans="1:15" ht="30" customHeight="1" thickBot="1">
      <c r="A17" s="353"/>
      <c r="B17" s="354" t="s">
        <v>21</v>
      </c>
      <c r="C17" s="355"/>
      <c r="D17" s="229">
        <v>3.85</v>
      </c>
      <c r="E17" s="229">
        <v>3.85</v>
      </c>
      <c r="F17" s="229">
        <v>3.85</v>
      </c>
      <c r="G17" s="229">
        <v>3.85</v>
      </c>
      <c r="H17" s="229">
        <v>3.85</v>
      </c>
      <c r="I17" s="229">
        <v>3.85</v>
      </c>
      <c r="J17" s="229">
        <v>3.85</v>
      </c>
      <c r="K17" s="229">
        <v>3.85</v>
      </c>
      <c r="L17" s="229">
        <v>3.85</v>
      </c>
      <c r="M17" s="229">
        <v>3.85</v>
      </c>
      <c r="N17" s="229">
        <v>3.85</v>
      </c>
      <c r="O17" s="229">
        <v>3.85</v>
      </c>
    </row>
    <row r="18" ht="13.5" customHeight="1">
      <c r="A18" s="3" t="s">
        <v>70</v>
      </c>
    </row>
    <row r="19" spans="4:14" ht="12.75"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</sheetData>
  <sheetProtection/>
  <mergeCells count="17">
    <mergeCell ref="A16:A17"/>
    <mergeCell ref="B16:C16"/>
    <mergeCell ref="B17:C17"/>
    <mergeCell ref="A5:A9"/>
    <mergeCell ref="A11:A15"/>
    <mergeCell ref="B15:C15"/>
    <mergeCell ref="B7:C7"/>
    <mergeCell ref="B8:C8"/>
    <mergeCell ref="B9:C9"/>
    <mergeCell ref="B13:C13"/>
    <mergeCell ref="B14:C14"/>
    <mergeCell ref="A10:C10"/>
    <mergeCell ref="D3:O3"/>
    <mergeCell ref="B5:C5"/>
    <mergeCell ref="B6:C6"/>
    <mergeCell ref="B11:C11"/>
    <mergeCell ref="B12:C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7109375" style="3" customWidth="1"/>
    <col min="2" max="2" width="19.00390625" style="3" customWidth="1"/>
    <col min="3" max="3" width="10.57421875" style="3" customWidth="1"/>
    <col min="4" max="15" width="8.7109375" style="46" customWidth="1"/>
    <col min="16" max="16384" width="9.140625" style="3" customWidth="1"/>
  </cols>
  <sheetData>
    <row r="1" spans="1:15" ht="19.5" customHeight="1">
      <c r="A1" s="4" t="s">
        <v>253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6.75" customHeight="1" thickBot="1"/>
    <row r="3" spans="4:15" ht="13.5" customHeight="1" thickBot="1">
      <c r="D3" s="295">
        <v>2012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4:15" ht="13.5" customHeight="1" thickBot="1">
      <c r="D4" s="167" t="s">
        <v>229</v>
      </c>
      <c r="E4" s="167" t="s">
        <v>230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231</v>
      </c>
      <c r="L4" s="167" t="s">
        <v>232</v>
      </c>
      <c r="M4" s="167" t="s">
        <v>233</v>
      </c>
      <c r="N4" s="167" t="s">
        <v>234</v>
      </c>
      <c r="O4" s="167" t="s">
        <v>235</v>
      </c>
    </row>
    <row r="5" spans="1:15" ht="30" customHeight="1">
      <c r="A5" s="361" t="s">
        <v>132</v>
      </c>
      <c r="B5" s="364" t="s">
        <v>133</v>
      </c>
      <c r="C5" s="51" t="s">
        <v>139</v>
      </c>
      <c r="D5" s="70">
        <v>620.826</v>
      </c>
      <c r="E5" s="70">
        <v>659.199</v>
      </c>
      <c r="F5" s="70">
        <v>874.84</v>
      </c>
      <c r="G5" s="70">
        <v>778.98</v>
      </c>
      <c r="H5" s="70">
        <v>708.292</v>
      </c>
      <c r="I5" s="70">
        <v>762.715</v>
      </c>
      <c r="J5" s="70">
        <v>816.499</v>
      </c>
      <c r="K5" s="70">
        <v>1104.12</v>
      </c>
      <c r="L5" s="70">
        <v>989.963</v>
      </c>
      <c r="M5" s="70">
        <v>681.931</v>
      </c>
      <c r="N5" s="70">
        <v>730.019</v>
      </c>
      <c r="O5" s="70">
        <v>991.802</v>
      </c>
    </row>
    <row r="6" spans="1:15" ht="30" customHeight="1" thickBot="1">
      <c r="A6" s="362"/>
      <c r="B6" s="365"/>
      <c r="C6" s="52" t="s">
        <v>140</v>
      </c>
      <c r="D6" s="84">
        <v>598.217</v>
      </c>
      <c r="E6" s="84">
        <v>504.866</v>
      </c>
      <c r="F6" s="84">
        <v>515.894</v>
      </c>
      <c r="G6" s="84">
        <v>604.97</v>
      </c>
      <c r="H6" s="84">
        <v>382.659</v>
      </c>
      <c r="I6" s="84">
        <v>612.52</v>
      </c>
      <c r="J6" s="84">
        <v>573.434</v>
      </c>
      <c r="K6" s="84">
        <v>379.979</v>
      </c>
      <c r="L6" s="84">
        <v>421.141</v>
      </c>
      <c r="M6" s="84">
        <v>404.64</v>
      </c>
      <c r="N6" s="84">
        <v>583.516</v>
      </c>
      <c r="O6" s="84">
        <v>818.115</v>
      </c>
    </row>
    <row r="7" spans="1:15" ht="30" customHeight="1">
      <c r="A7" s="362"/>
      <c r="B7" s="364" t="s">
        <v>134</v>
      </c>
      <c r="C7" s="51" t="s">
        <v>139</v>
      </c>
      <c r="D7" s="70">
        <v>735.29</v>
      </c>
      <c r="E7" s="70">
        <v>517.423</v>
      </c>
      <c r="F7" s="70">
        <v>747.453</v>
      </c>
      <c r="G7" s="70">
        <v>728.763</v>
      </c>
      <c r="H7" s="70">
        <v>770.504</v>
      </c>
      <c r="I7" s="70">
        <v>714.297</v>
      </c>
      <c r="J7" s="70">
        <v>788.942</v>
      </c>
      <c r="K7" s="70">
        <v>753.312</v>
      </c>
      <c r="L7" s="70">
        <v>1021.69</v>
      </c>
      <c r="M7" s="70">
        <v>922.316</v>
      </c>
      <c r="N7" s="70">
        <v>679.078</v>
      </c>
      <c r="O7" s="70">
        <v>742.571</v>
      </c>
    </row>
    <row r="8" spans="1:15" s="6" customFormat="1" ht="30" customHeight="1" thickBot="1">
      <c r="A8" s="362"/>
      <c r="B8" s="365"/>
      <c r="C8" s="52" t="s">
        <v>140</v>
      </c>
      <c r="D8" s="84">
        <v>505.521</v>
      </c>
      <c r="E8" s="84">
        <v>500.493</v>
      </c>
      <c r="F8" s="84">
        <v>503.681</v>
      </c>
      <c r="G8" s="84">
        <v>507.504</v>
      </c>
      <c r="H8" s="84">
        <v>412.574</v>
      </c>
      <c r="I8" s="84">
        <v>291.172</v>
      </c>
      <c r="J8" s="84">
        <v>502.257</v>
      </c>
      <c r="K8" s="84">
        <v>694.855</v>
      </c>
      <c r="L8" s="84">
        <v>349.687</v>
      </c>
      <c r="M8" s="84">
        <v>339.119</v>
      </c>
      <c r="N8" s="84">
        <v>407.583</v>
      </c>
      <c r="O8" s="84">
        <v>677.572</v>
      </c>
    </row>
    <row r="9" spans="1:15" s="7" customFormat="1" ht="30" customHeight="1">
      <c r="A9" s="362"/>
      <c r="B9" s="364" t="s">
        <v>304</v>
      </c>
      <c r="C9" s="51" t="s">
        <v>139</v>
      </c>
      <c r="D9" s="70">
        <v>1251.99</v>
      </c>
      <c r="E9" s="70">
        <v>1285.87</v>
      </c>
      <c r="F9" s="70">
        <v>1475.34</v>
      </c>
      <c r="G9" s="70">
        <v>1518.14</v>
      </c>
      <c r="H9" s="70">
        <v>1435.9</v>
      </c>
      <c r="I9" s="70">
        <v>1500.04</v>
      </c>
      <c r="J9" s="70">
        <v>1518.35</v>
      </c>
      <c r="K9" s="70">
        <v>1819.55</v>
      </c>
      <c r="L9" s="70">
        <v>1783.23</v>
      </c>
      <c r="M9" s="70">
        <v>1505.94</v>
      </c>
      <c r="N9" s="70">
        <v>1542.92</v>
      </c>
      <c r="O9" s="70">
        <v>1786.02</v>
      </c>
    </row>
    <row r="10" spans="1:15" s="7" customFormat="1" ht="30" customHeight="1" thickBot="1">
      <c r="A10" s="363"/>
      <c r="B10" s="365"/>
      <c r="C10" s="52" t="s">
        <v>140</v>
      </c>
      <c r="D10" s="84">
        <v>1790.67</v>
      </c>
      <c r="E10" s="84">
        <v>1799.76</v>
      </c>
      <c r="F10" s="84">
        <v>1830.71</v>
      </c>
      <c r="G10" s="84">
        <v>1905.35</v>
      </c>
      <c r="H10" s="84">
        <v>1818.65</v>
      </c>
      <c r="I10" s="84">
        <v>2144.58</v>
      </c>
      <c r="J10" s="84">
        <v>2155.62</v>
      </c>
      <c r="K10" s="84">
        <v>1820.06</v>
      </c>
      <c r="L10" s="84">
        <v>1878.59</v>
      </c>
      <c r="M10" s="84">
        <v>1924.26</v>
      </c>
      <c r="N10" s="84">
        <v>2075.4</v>
      </c>
      <c r="O10" s="84">
        <v>2171.93</v>
      </c>
    </row>
    <row r="11" spans="1:15" s="7" customFormat="1" ht="30" customHeight="1">
      <c r="A11" s="356" t="s">
        <v>138</v>
      </c>
      <c r="B11" s="93" t="s">
        <v>135</v>
      </c>
      <c r="C11" s="51" t="s">
        <v>139</v>
      </c>
      <c r="D11" s="70">
        <v>209.964</v>
      </c>
      <c r="E11" s="70">
        <v>227.748</v>
      </c>
      <c r="F11" s="70">
        <v>210.009</v>
      </c>
      <c r="G11" s="70">
        <v>236.143</v>
      </c>
      <c r="H11" s="70">
        <v>227.399</v>
      </c>
      <c r="I11" s="70">
        <v>466.708</v>
      </c>
      <c r="J11" s="70">
        <v>228.964</v>
      </c>
      <c r="K11" s="70">
        <v>192.303</v>
      </c>
      <c r="L11" s="70">
        <v>183.782</v>
      </c>
      <c r="M11" s="70">
        <v>200.761</v>
      </c>
      <c r="N11" s="70">
        <v>193.42</v>
      </c>
      <c r="O11" s="70">
        <v>322.853</v>
      </c>
    </row>
    <row r="12" spans="1:15" s="7" customFormat="1" ht="30" customHeight="1" thickBot="1">
      <c r="A12" s="357"/>
      <c r="B12" s="89" t="s">
        <v>136</v>
      </c>
      <c r="C12" s="52" t="s">
        <v>140</v>
      </c>
      <c r="D12" s="84">
        <v>341.702</v>
      </c>
      <c r="E12" s="84">
        <v>242.193</v>
      </c>
      <c r="F12" s="84">
        <v>206.505</v>
      </c>
      <c r="G12" s="84">
        <v>175.101</v>
      </c>
      <c r="H12" s="84">
        <v>209.37</v>
      </c>
      <c r="I12" s="84">
        <v>174.391</v>
      </c>
      <c r="J12" s="84">
        <v>191.728</v>
      </c>
      <c r="K12" s="84">
        <v>166.027</v>
      </c>
      <c r="L12" s="84">
        <v>173.541</v>
      </c>
      <c r="M12" s="84">
        <v>171.253</v>
      </c>
      <c r="N12" s="84">
        <v>197.303</v>
      </c>
      <c r="O12" s="84">
        <v>167.954</v>
      </c>
    </row>
    <row r="13" spans="1:15" s="7" customFormat="1" ht="30" customHeight="1">
      <c r="A13" s="357"/>
      <c r="B13" s="366" t="s">
        <v>137</v>
      </c>
      <c r="C13" s="51" t="s">
        <v>139</v>
      </c>
      <c r="D13" s="70">
        <v>236.059</v>
      </c>
      <c r="E13" s="70">
        <v>239.605</v>
      </c>
      <c r="F13" s="70">
        <v>248.679</v>
      </c>
      <c r="G13" s="70">
        <v>263.36</v>
      </c>
      <c r="H13" s="70">
        <v>233.759</v>
      </c>
      <c r="I13" s="70">
        <v>255.176</v>
      </c>
      <c r="J13" s="70">
        <v>265.529</v>
      </c>
      <c r="K13" s="70">
        <v>253.299</v>
      </c>
      <c r="L13" s="70">
        <v>231.774</v>
      </c>
      <c r="M13" s="70">
        <v>231.373</v>
      </c>
      <c r="N13" s="70">
        <v>238.578</v>
      </c>
      <c r="O13" s="70">
        <v>235.5</v>
      </c>
    </row>
    <row r="14" spans="1:15" s="7" customFormat="1" ht="30" customHeight="1" thickBot="1">
      <c r="A14" s="358"/>
      <c r="B14" s="367"/>
      <c r="C14" s="52" t="s">
        <v>140</v>
      </c>
      <c r="D14" s="84">
        <v>747.958</v>
      </c>
      <c r="E14" s="84">
        <v>688.527</v>
      </c>
      <c r="F14" s="84">
        <v>685.108</v>
      </c>
      <c r="G14" s="84">
        <v>672.824</v>
      </c>
      <c r="H14" s="84">
        <v>676.524</v>
      </c>
      <c r="I14" s="84">
        <v>697.543</v>
      </c>
      <c r="J14" s="84">
        <v>675.572</v>
      </c>
      <c r="K14" s="84">
        <v>677.999</v>
      </c>
      <c r="L14" s="84">
        <v>656.167</v>
      </c>
      <c r="M14" s="84">
        <v>660.355</v>
      </c>
      <c r="N14" s="84">
        <v>671.36</v>
      </c>
      <c r="O14" s="84">
        <v>713.226</v>
      </c>
    </row>
    <row r="15" ht="13.5" customHeight="1">
      <c r="A15" s="3" t="s">
        <v>70</v>
      </c>
    </row>
  </sheetData>
  <sheetProtection/>
  <mergeCells count="7">
    <mergeCell ref="A11:A14"/>
    <mergeCell ref="D3:O3"/>
    <mergeCell ref="A5:A10"/>
    <mergeCell ref="B5:B6"/>
    <mergeCell ref="B7:B8"/>
    <mergeCell ref="B9:B10"/>
    <mergeCell ref="B13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3.28125" style="3" customWidth="1"/>
    <col min="2" max="13" width="8.7109375" style="46" customWidth="1"/>
    <col min="14" max="16384" width="9.140625" style="3" customWidth="1"/>
  </cols>
  <sheetData>
    <row r="1" spans="1:13" ht="19.5" customHeight="1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3" ht="6.75" customHeight="1" thickBot="1">
      <c r="B2" s="3"/>
      <c r="C2" s="3"/>
    </row>
    <row r="3" spans="2:13" ht="13.5" customHeight="1" thickBot="1">
      <c r="B3" s="295">
        <v>2012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2:13" ht="13.5" customHeight="1" thickBot="1">
      <c r="B4" s="167" t="s">
        <v>229</v>
      </c>
      <c r="C4" s="167" t="s">
        <v>230</v>
      </c>
      <c r="D4" s="167" t="s">
        <v>12</v>
      </c>
      <c r="E4" s="167" t="s">
        <v>13</v>
      </c>
      <c r="F4" s="167" t="s">
        <v>14</v>
      </c>
      <c r="G4" s="167" t="s">
        <v>15</v>
      </c>
      <c r="H4" s="167" t="s">
        <v>16</v>
      </c>
      <c r="I4" s="167" t="s">
        <v>231</v>
      </c>
      <c r="J4" s="167" t="s">
        <v>232</v>
      </c>
      <c r="K4" s="167" t="s">
        <v>233</v>
      </c>
      <c r="L4" s="167" t="s">
        <v>234</v>
      </c>
      <c r="M4" s="167" t="s">
        <v>235</v>
      </c>
    </row>
    <row r="5" spans="1:13" ht="12.75">
      <c r="A5" s="169" t="s">
        <v>141</v>
      </c>
      <c r="B5" s="91">
        <v>618</v>
      </c>
      <c r="C5" s="91">
        <v>618</v>
      </c>
      <c r="D5" s="91">
        <v>621</v>
      </c>
      <c r="E5" s="91">
        <v>627</v>
      </c>
      <c r="F5" s="91">
        <v>630</v>
      </c>
      <c r="G5" s="91">
        <v>597</v>
      </c>
      <c r="H5" s="91">
        <v>598</v>
      </c>
      <c r="I5" s="91">
        <v>602</v>
      </c>
      <c r="J5" s="91">
        <v>604</v>
      </c>
      <c r="K5" s="91">
        <v>607</v>
      </c>
      <c r="L5" s="91">
        <v>610</v>
      </c>
      <c r="M5" s="91">
        <v>615</v>
      </c>
    </row>
    <row r="6" spans="1:13" ht="12.75">
      <c r="A6" s="197" t="s">
        <v>142</v>
      </c>
      <c r="B6" s="92">
        <v>347</v>
      </c>
      <c r="C6" s="92">
        <v>348</v>
      </c>
      <c r="D6" s="92">
        <v>354</v>
      </c>
      <c r="E6" s="92">
        <v>355</v>
      </c>
      <c r="F6" s="92">
        <v>358</v>
      </c>
      <c r="G6" s="92">
        <v>413</v>
      </c>
      <c r="H6" s="92">
        <v>417</v>
      </c>
      <c r="I6" s="92">
        <v>418</v>
      </c>
      <c r="J6" s="92">
        <v>420</v>
      </c>
      <c r="K6" s="92">
        <v>421</v>
      </c>
      <c r="L6" s="92">
        <v>420</v>
      </c>
      <c r="M6" s="92">
        <v>420</v>
      </c>
    </row>
    <row r="7" spans="1:13" ht="12.75">
      <c r="A7" s="197" t="s">
        <v>143</v>
      </c>
      <c r="B7" s="92">
        <v>135</v>
      </c>
      <c r="C7" s="92">
        <v>135</v>
      </c>
      <c r="D7" s="92">
        <v>135</v>
      </c>
      <c r="E7" s="92">
        <v>135</v>
      </c>
      <c r="F7" s="92">
        <v>135</v>
      </c>
      <c r="G7" s="92">
        <v>138</v>
      </c>
      <c r="H7" s="92">
        <v>140</v>
      </c>
      <c r="I7" s="92">
        <v>139</v>
      </c>
      <c r="J7" s="92">
        <v>139</v>
      </c>
      <c r="K7" s="92">
        <v>139</v>
      </c>
      <c r="L7" s="92">
        <v>139</v>
      </c>
      <c r="M7" s="92">
        <v>140</v>
      </c>
    </row>
    <row r="8" spans="1:13" s="6" customFormat="1" ht="12">
      <c r="A8" s="197" t="s">
        <v>144</v>
      </c>
      <c r="B8" s="92">
        <v>116</v>
      </c>
      <c r="C8" s="92">
        <v>116</v>
      </c>
      <c r="D8" s="92">
        <v>116</v>
      </c>
      <c r="E8" s="92">
        <v>117</v>
      </c>
      <c r="F8" s="92">
        <v>118</v>
      </c>
      <c r="G8" s="92">
        <v>121</v>
      </c>
      <c r="H8" s="92">
        <v>123</v>
      </c>
      <c r="I8" s="92">
        <v>122</v>
      </c>
      <c r="J8" s="92">
        <v>122</v>
      </c>
      <c r="K8" s="92">
        <v>122</v>
      </c>
      <c r="L8" s="92">
        <v>123</v>
      </c>
      <c r="M8" s="92">
        <v>123</v>
      </c>
    </row>
    <row r="9" spans="1:13" s="7" customFormat="1" ht="11.25">
      <c r="A9" s="197" t="s">
        <v>145</v>
      </c>
      <c r="B9" s="92">
        <v>23</v>
      </c>
      <c r="C9" s="92">
        <v>23</v>
      </c>
      <c r="D9" s="92">
        <v>23</v>
      </c>
      <c r="E9" s="92">
        <v>23</v>
      </c>
      <c r="F9" s="92">
        <v>23</v>
      </c>
      <c r="G9" s="92">
        <v>26</v>
      </c>
      <c r="H9" s="92">
        <v>26</v>
      </c>
      <c r="I9" s="92">
        <v>26</v>
      </c>
      <c r="J9" s="92">
        <v>26</v>
      </c>
      <c r="K9" s="92">
        <v>26</v>
      </c>
      <c r="L9" s="92">
        <v>26</v>
      </c>
      <c r="M9" s="92">
        <v>26</v>
      </c>
    </row>
    <row r="10" spans="1:13" s="7" customFormat="1" ht="12" thickBot="1">
      <c r="A10" s="172" t="s">
        <v>146</v>
      </c>
      <c r="B10" s="86">
        <v>92</v>
      </c>
      <c r="C10" s="86">
        <v>92</v>
      </c>
      <c r="D10" s="86">
        <v>93</v>
      </c>
      <c r="E10" s="86">
        <v>93</v>
      </c>
      <c r="F10" s="86">
        <v>95</v>
      </c>
      <c r="G10" s="86">
        <v>104</v>
      </c>
      <c r="H10" s="86">
        <v>105</v>
      </c>
      <c r="I10" s="86">
        <v>105</v>
      </c>
      <c r="J10" s="86">
        <v>105</v>
      </c>
      <c r="K10" s="86">
        <v>109</v>
      </c>
      <c r="L10" s="86">
        <v>109</v>
      </c>
      <c r="M10" s="86">
        <v>109</v>
      </c>
    </row>
    <row r="11" spans="1:13" ht="13.5" thickBot="1">
      <c r="A11" s="198" t="s">
        <v>147</v>
      </c>
      <c r="B11" s="94">
        <f aca="true" t="shared" si="0" ref="B11:M11">SUM(B5:B10)</f>
        <v>1331</v>
      </c>
      <c r="C11" s="94">
        <f t="shared" si="0"/>
        <v>1332</v>
      </c>
      <c r="D11" s="94">
        <f t="shared" si="0"/>
        <v>1342</v>
      </c>
      <c r="E11" s="94">
        <f t="shared" si="0"/>
        <v>1350</v>
      </c>
      <c r="F11" s="94">
        <f t="shared" si="0"/>
        <v>1359</v>
      </c>
      <c r="G11" s="94">
        <f t="shared" si="0"/>
        <v>1399</v>
      </c>
      <c r="H11" s="94">
        <f t="shared" si="0"/>
        <v>1409</v>
      </c>
      <c r="I11" s="94">
        <f t="shared" si="0"/>
        <v>1412</v>
      </c>
      <c r="J11" s="94">
        <f t="shared" si="0"/>
        <v>1416</v>
      </c>
      <c r="K11" s="94">
        <f t="shared" si="0"/>
        <v>1424</v>
      </c>
      <c r="L11" s="94">
        <f t="shared" si="0"/>
        <v>1427</v>
      </c>
      <c r="M11" s="94">
        <f t="shared" si="0"/>
        <v>1433</v>
      </c>
    </row>
    <row r="12" spans="1:3" ht="13.5" customHeight="1">
      <c r="A12" s="3" t="s">
        <v>70</v>
      </c>
      <c r="B12" s="3"/>
      <c r="C12" s="3"/>
    </row>
  </sheetData>
  <sheetProtection/>
  <mergeCells count="1">
    <mergeCell ref="B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0.421875" style="3" bestFit="1" customWidth="1"/>
    <col min="2" max="10" width="9.7109375" style="3" customWidth="1"/>
    <col min="11" max="11" width="9.7109375" style="212" customWidth="1"/>
    <col min="12" max="16384" width="9.140625" style="3" customWidth="1"/>
  </cols>
  <sheetData>
    <row r="1" spans="1:11" ht="19.5" customHeight="1">
      <c r="A1" s="4" t="s">
        <v>305</v>
      </c>
      <c r="B1" s="4"/>
      <c r="C1" s="4"/>
      <c r="D1" s="4"/>
      <c r="E1" s="4"/>
      <c r="F1" s="4"/>
      <c r="G1" s="4"/>
      <c r="H1" s="4"/>
      <c r="I1" s="4"/>
      <c r="J1" s="4"/>
      <c r="K1" s="114"/>
    </row>
    <row r="2" ht="6.75" customHeight="1" thickBot="1"/>
    <row r="3" spans="3:11" ht="13.5" customHeight="1" thickBot="1">
      <c r="C3" s="295" t="s">
        <v>17</v>
      </c>
      <c r="D3" s="295"/>
      <c r="E3" s="295"/>
      <c r="F3" s="295"/>
      <c r="G3" s="295"/>
      <c r="H3" s="295"/>
      <c r="I3" s="295"/>
      <c r="J3" s="295"/>
      <c r="K3" s="295"/>
    </row>
    <row r="4" spans="3:11" ht="13.5" thickBot="1">
      <c r="C4" s="59">
        <v>2004</v>
      </c>
      <c r="D4" s="59">
        <v>2005</v>
      </c>
      <c r="E4" s="59">
        <v>2006</v>
      </c>
      <c r="F4" s="59">
        <v>2007</v>
      </c>
      <c r="G4" s="59">
        <v>2008</v>
      </c>
      <c r="H4" s="59">
        <v>2009</v>
      </c>
      <c r="I4" s="59">
        <v>2010</v>
      </c>
      <c r="J4" s="59">
        <v>2011</v>
      </c>
      <c r="K4" s="59">
        <v>2012</v>
      </c>
    </row>
    <row r="5" spans="1:11" ht="24.75" customHeight="1">
      <c r="A5" s="368" t="s">
        <v>148</v>
      </c>
      <c r="B5" s="51" t="s">
        <v>90</v>
      </c>
      <c r="C5" s="35">
        <v>11867</v>
      </c>
      <c r="D5" s="35">
        <v>11537</v>
      </c>
      <c r="E5" s="35">
        <v>12387</v>
      </c>
      <c r="F5" s="35">
        <v>14952</v>
      </c>
      <c r="G5" s="35">
        <v>17266</v>
      </c>
      <c r="H5" s="35">
        <v>18178</v>
      </c>
      <c r="I5" s="35">
        <v>21046</v>
      </c>
      <c r="J5" s="35">
        <v>23257</v>
      </c>
      <c r="K5" s="35">
        <v>25414</v>
      </c>
    </row>
    <row r="6" spans="1:11" ht="24.75" customHeight="1" thickBot="1">
      <c r="A6" s="369"/>
      <c r="B6" s="52" t="s">
        <v>149</v>
      </c>
      <c r="C6" s="85">
        <f aca="true" t="shared" si="0" ref="C6:I6">C5*100/C19</f>
        <v>44.17764872310327</v>
      </c>
      <c r="D6" s="85">
        <f t="shared" si="0"/>
        <v>42.50138146988396</v>
      </c>
      <c r="E6" s="85">
        <f t="shared" si="0"/>
        <v>42.31255337318531</v>
      </c>
      <c r="F6" s="85">
        <f t="shared" si="0"/>
        <v>43.04344071163313</v>
      </c>
      <c r="G6" s="85">
        <f t="shared" si="0"/>
        <v>41.01967119642688</v>
      </c>
      <c r="H6" s="85">
        <f t="shared" si="0"/>
        <v>38.20191661062542</v>
      </c>
      <c r="I6" s="85">
        <f t="shared" si="0"/>
        <v>36.07226107226107</v>
      </c>
      <c r="J6" s="85">
        <f>J5*100/J19</f>
        <v>35.10702532983124</v>
      </c>
      <c r="K6" s="85">
        <f>K5*100/K19</f>
        <v>34.57404837700324</v>
      </c>
    </row>
    <row r="7" spans="1:11" ht="31.5" customHeight="1">
      <c r="A7" s="368" t="s">
        <v>150</v>
      </c>
      <c r="B7" s="51" t="s">
        <v>90</v>
      </c>
      <c r="C7" s="35">
        <v>4620</v>
      </c>
      <c r="D7" s="35">
        <v>4206</v>
      </c>
      <c r="E7" s="35">
        <v>4317</v>
      </c>
      <c r="F7" s="35">
        <v>4757</v>
      </c>
      <c r="G7" s="35">
        <v>6502</v>
      </c>
      <c r="H7" s="35">
        <v>7295</v>
      </c>
      <c r="I7" s="35">
        <v>9494</v>
      </c>
      <c r="J7" s="35">
        <v>10751</v>
      </c>
      <c r="K7" s="35">
        <v>12267</v>
      </c>
    </row>
    <row r="8" spans="1:11" s="6" customFormat="1" ht="31.5" customHeight="1" thickBot="1">
      <c r="A8" s="369"/>
      <c r="B8" s="52" t="s">
        <v>149</v>
      </c>
      <c r="C8" s="85">
        <f aca="true" t="shared" si="1" ref="C8:I8">C7*100/C19</f>
        <v>17.1990171990172</v>
      </c>
      <c r="D8" s="85">
        <f t="shared" si="1"/>
        <v>15.494566218456438</v>
      </c>
      <c r="E8" s="85">
        <f t="shared" si="1"/>
        <v>14.746370623398805</v>
      </c>
      <c r="F8" s="85">
        <f t="shared" si="1"/>
        <v>13.694331692431701</v>
      </c>
      <c r="G8" s="85">
        <f t="shared" si="1"/>
        <v>15.447115841490069</v>
      </c>
      <c r="H8" s="85">
        <f t="shared" si="1"/>
        <v>15.330783456624076</v>
      </c>
      <c r="I8" s="85">
        <f t="shared" si="1"/>
        <v>16.272453037158918</v>
      </c>
      <c r="J8" s="85">
        <f>J7*100/J19</f>
        <v>16.22890438667995</v>
      </c>
      <c r="K8" s="85">
        <f>K7*100/K19</f>
        <v>16.688433597257365</v>
      </c>
    </row>
    <row r="9" spans="1:11" s="7" customFormat="1" ht="24.75" customHeight="1">
      <c r="A9" s="368" t="s">
        <v>151</v>
      </c>
      <c r="B9" s="51" t="s">
        <v>90</v>
      </c>
      <c r="C9" s="35">
        <v>3837</v>
      </c>
      <c r="D9" s="35">
        <v>4027</v>
      </c>
      <c r="E9" s="35">
        <v>4058</v>
      </c>
      <c r="F9" s="35">
        <v>4650</v>
      </c>
      <c r="G9" s="35">
        <v>5403</v>
      </c>
      <c r="H9" s="35">
        <v>5629</v>
      </c>
      <c r="I9" s="35">
        <v>6564</v>
      </c>
      <c r="J9" s="35">
        <v>7445</v>
      </c>
      <c r="K9" s="35">
        <v>8438</v>
      </c>
    </row>
    <row r="10" spans="1:11" s="7" customFormat="1" ht="24.75" customHeight="1" thickBot="1">
      <c r="A10" s="369"/>
      <c r="B10" s="52" t="s">
        <v>149</v>
      </c>
      <c r="C10" s="85">
        <f aca="true" t="shared" si="2" ref="C10:I10">C9*100/C19</f>
        <v>14.284118829573375</v>
      </c>
      <c r="D10" s="85">
        <f t="shared" si="2"/>
        <v>14.835144593847854</v>
      </c>
      <c r="E10" s="85">
        <f t="shared" si="2"/>
        <v>13.861656703672075</v>
      </c>
      <c r="F10" s="85">
        <f t="shared" si="2"/>
        <v>13.386302789532774</v>
      </c>
      <c r="G10" s="85">
        <f t="shared" si="2"/>
        <v>12.836168393043808</v>
      </c>
      <c r="H10" s="85">
        <f t="shared" si="2"/>
        <v>11.829606590450572</v>
      </c>
      <c r="I10" s="85">
        <f t="shared" si="2"/>
        <v>11.250514191690662</v>
      </c>
      <c r="J10" s="85">
        <f>J9*100/J19</f>
        <v>11.238414394831386</v>
      </c>
      <c r="K10" s="85">
        <f>K9*100/K19</f>
        <v>11.479335020270454</v>
      </c>
    </row>
    <row r="11" spans="1:11" ht="24.75" customHeight="1">
      <c r="A11" s="372" t="s">
        <v>152</v>
      </c>
      <c r="B11" s="51" t="s">
        <v>90</v>
      </c>
      <c r="C11" s="189">
        <v>4330</v>
      </c>
      <c r="D11" s="189">
        <v>4728</v>
      </c>
      <c r="E11" s="189">
        <v>5613</v>
      </c>
      <c r="F11" s="189">
        <v>6770</v>
      </c>
      <c r="G11" s="189">
        <v>7707</v>
      </c>
      <c r="H11" s="189">
        <v>10577</v>
      </c>
      <c r="I11" s="189">
        <v>13723</v>
      </c>
      <c r="J11" s="189">
        <v>16868</v>
      </c>
      <c r="K11" s="189">
        <v>19368</v>
      </c>
    </row>
    <row r="12" spans="1:11" ht="24.75" customHeight="1" thickBot="1">
      <c r="A12" s="373"/>
      <c r="B12" s="52" t="s">
        <v>149</v>
      </c>
      <c r="C12" s="87">
        <f aca="true" t="shared" si="3" ref="C12:I12">C11*100/C19</f>
        <v>16.119425210334303</v>
      </c>
      <c r="D12" s="87">
        <f t="shared" si="3"/>
        <v>17.41757229692393</v>
      </c>
      <c r="E12" s="87">
        <f t="shared" si="3"/>
        <v>19.1733561058924</v>
      </c>
      <c r="F12" s="87">
        <f t="shared" si="3"/>
        <v>19.48930535164234</v>
      </c>
      <c r="G12" s="87">
        <f t="shared" si="3"/>
        <v>18.309892616174096</v>
      </c>
      <c r="H12" s="87">
        <f t="shared" si="3"/>
        <v>22.22805985205111</v>
      </c>
      <c r="I12" s="87">
        <f t="shared" si="3"/>
        <v>23.520841903194846</v>
      </c>
      <c r="J12" s="87">
        <f>J11*100/J19</f>
        <v>25.46266944419286</v>
      </c>
      <c r="K12" s="87">
        <f>K11*100/K19</f>
        <v>26.348869480042445</v>
      </c>
    </row>
    <row r="13" spans="1:11" ht="33" customHeight="1">
      <c r="A13" s="368" t="s">
        <v>153</v>
      </c>
      <c r="B13" s="51" t="s">
        <v>90</v>
      </c>
      <c r="C13" s="190">
        <v>933</v>
      </c>
      <c r="D13" s="190">
        <v>1131</v>
      </c>
      <c r="E13" s="190">
        <v>1385</v>
      </c>
      <c r="F13" s="190">
        <v>1870</v>
      </c>
      <c r="G13" s="190">
        <v>3105</v>
      </c>
      <c r="H13" s="190">
        <v>3878</v>
      </c>
      <c r="I13" s="154">
        <v>4927</v>
      </c>
      <c r="J13" s="154">
        <v>5226</v>
      </c>
      <c r="K13" s="154">
        <v>5127</v>
      </c>
    </row>
    <row r="14" spans="1:11" ht="33" customHeight="1" thickBot="1">
      <c r="A14" s="369"/>
      <c r="B14" s="52" t="s">
        <v>149</v>
      </c>
      <c r="C14" s="191">
        <f aca="true" t="shared" si="4" ref="C14:I14">C13*100/C19</f>
        <v>3.4733080187625642</v>
      </c>
      <c r="D14" s="191">
        <f t="shared" si="4"/>
        <v>4.166513170012894</v>
      </c>
      <c r="E14" s="191">
        <f t="shared" si="4"/>
        <v>4.730999146029035</v>
      </c>
      <c r="F14" s="191">
        <f t="shared" si="4"/>
        <v>5.383308863747589</v>
      </c>
      <c r="G14" s="191">
        <f t="shared" si="4"/>
        <v>7.376698660077925</v>
      </c>
      <c r="H14" s="191">
        <f t="shared" si="4"/>
        <v>8.149798251513113</v>
      </c>
      <c r="I14" s="191">
        <f t="shared" si="4"/>
        <v>8.444741532976828</v>
      </c>
      <c r="J14" s="191">
        <f>J13*100/J19</f>
        <v>7.888778190381306</v>
      </c>
      <c r="K14" s="191">
        <f>K13*100/K19</f>
        <v>6.974940821157457</v>
      </c>
    </row>
    <row r="15" spans="1:11" ht="27" customHeight="1">
      <c r="A15" s="374" t="s">
        <v>154</v>
      </c>
      <c r="B15" s="51" t="s">
        <v>90</v>
      </c>
      <c r="C15" s="189">
        <v>292</v>
      </c>
      <c r="D15" s="189">
        <v>344</v>
      </c>
      <c r="E15" s="189">
        <v>328</v>
      </c>
      <c r="F15" s="189">
        <v>362</v>
      </c>
      <c r="G15" s="189">
        <v>426</v>
      </c>
      <c r="H15" s="189">
        <v>421</v>
      </c>
      <c r="I15" s="189">
        <v>554</v>
      </c>
      <c r="J15" s="189">
        <v>644</v>
      </c>
      <c r="K15" s="189">
        <v>683</v>
      </c>
    </row>
    <row r="16" spans="1:11" ht="27" customHeight="1" thickBot="1">
      <c r="A16" s="374"/>
      <c r="B16" s="52" t="s">
        <v>149</v>
      </c>
      <c r="C16" s="191">
        <f aca="true" t="shared" si="5" ref="C16:I16">C15*100/C19</f>
        <v>1.0870374506738143</v>
      </c>
      <c r="D16" s="191">
        <f t="shared" si="5"/>
        <v>1.2672683735494565</v>
      </c>
      <c r="E16" s="191">
        <f t="shared" si="5"/>
        <v>1.1204099060631938</v>
      </c>
      <c r="F16" s="191">
        <f t="shared" si="5"/>
        <v>1.0421164752281429</v>
      </c>
      <c r="G16" s="191">
        <f t="shared" si="5"/>
        <v>1.0120688016725268</v>
      </c>
      <c r="H16" s="191">
        <f t="shared" si="5"/>
        <v>0.8847511768661735</v>
      </c>
      <c r="I16" s="191">
        <f t="shared" si="5"/>
        <v>0.9495406554230084</v>
      </c>
      <c r="J16" s="191">
        <f>J15*100/J19</f>
        <v>0.9721341665911905</v>
      </c>
      <c r="K16" s="191">
        <f>K15*100/K19</f>
        <v>0.9291758495905096</v>
      </c>
    </row>
    <row r="17" spans="1:11" ht="24.75" customHeight="1">
      <c r="A17" s="368" t="s">
        <v>155</v>
      </c>
      <c r="B17" s="51" t="s">
        <v>90</v>
      </c>
      <c r="C17" s="189">
        <v>983</v>
      </c>
      <c r="D17" s="189">
        <v>1172</v>
      </c>
      <c r="E17" s="189">
        <v>1187</v>
      </c>
      <c r="F17" s="189">
        <v>1376</v>
      </c>
      <c r="G17" s="189">
        <v>1683</v>
      </c>
      <c r="H17" s="189">
        <v>1606</v>
      </c>
      <c r="I17" s="189">
        <v>2036</v>
      </c>
      <c r="J17" s="189">
        <v>2055</v>
      </c>
      <c r="K17" s="189">
        <v>2209</v>
      </c>
    </row>
    <row r="18" spans="1:11" ht="24.75" customHeight="1" thickBot="1">
      <c r="A18" s="369"/>
      <c r="B18" s="52" t="s">
        <v>149</v>
      </c>
      <c r="C18" s="191">
        <f aca="true" t="shared" si="6" ref="C18:I18">C17*100/C19</f>
        <v>3.6594445685354775</v>
      </c>
      <c r="D18" s="191">
        <f t="shared" si="6"/>
        <v>4.317553877325475</v>
      </c>
      <c r="E18" s="191">
        <f t="shared" si="6"/>
        <v>4.054654141759181</v>
      </c>
      <c r="F18" s="191">
        <f t="shared" si="6"/>
        <v>3.961194115784322</v>
      </c>
      <c r="G18" s="191">
        <f t="shared" si="6"/>
        <v>3.998384491114701</v>
      </c>
      <c r="H18" s="191">
        <f t="shared" si="6"/>
        <v>3.375084061869536</v>
      </c>
      <c r="I18" s="191">
        <f t="shared" si="6"/>
        <v>3.4896476072946663</v>
      </c>
      <c r="J18" s="191">
        <f>J17*100/J19</f>
        <v>3.102074087492075</v>
      </c>
      <c r="K18" s="191">
        <f>K17*100/K19</f>
        <v>3.0051968546785295</v>
      </c>
    </row>
    <row r="19" spans="1:11" ht="24.75" customHeight="1">
      <c r="A19" s="370" t="s">
        <v>88</v>
      </c>
      <c r="B19" s="74" t="s">
        <v>90</v>
      </c>
      <c r="C19" s="65">
        <f aca="true" t="shared" si="7" ref="C19:H20">C5+C7+C9+C11+C13+C15+C17</f>
        <v>26862</v>
      </c>
      <c r="D19" s="65">
        <f t="shared" si="7"/>
        <v>27145</v>
      </c>
      <c r="E19" s="65">
        <f t="shared" si="7"/>
        <v>29275</v>
      </c>
      <c r="F19" s="65">
        <f t="shared" si="7"/>
        <v>34737</v>
      </c>
      <c r="G19" s="65">
        <f t="shared" si="7"/>
        <v>42092</v>
      </c>
      <c r="H19" s="65">
        <f t="shared" si="7"/>
        <v>47584</v>
      </c>
      <c r="I19" s="65">
        <f aca="true" t="shared" si="8" ref="I19:K20">I5+I7+I9+I11+I13+I15+I17</f>
        <v>58344</v>
      </c>
      <c r="J19" s="65">
        <f t="shared" si="8"/>
        <v>66246</v>
      </c>
      <c r="K19" s="65">
        <f t="shared" si="8"/>
        <v>73506</v>
      </c>
    </row>
    <row r="20" spans="1:11" ht="24.75" customHeight="1" thickBot="1">
      <c r="A20" s="371"/>
      <c r="B20" s="76" t="s">
        <v>149</v>
      </c>
      <c r="C20" s="213">
        <f t="shared" si="7"/>
        <v>100</v>
      </c>
      <c r="D20" s="213">
        <f t="shared" si="7"/>
        <v>100.00000000000001</v>
      </c>
      <c r="E20" s="213">
        <f t="shared" si="7"/>
        <v>99.99999999999999</v>
      </c>
      <c r="F20" s="213">
        <f t="shared" si="7"/>
        <v>100</v>
      </c>
      <c r="G20" s="213">
        <f t="shared" si="7"/>
        <v>100</v>
      </c>
      <c r="H20" s="213">
        <f t="shared" si="7"/>
        <v>99.99999999999999</v>
      </c>
      <c r="I20" s="213">
        <f t="shared" si="8"/>
        <v>100.00000000000001</v>
      </c>
      <c r="J20" s="213">
        <f t="shared" si="8"/>
        <v>100</v>
      </c>
      <c r="K20" s="213">
        <f t="shared" si="8"/>
        <v>100</v>
      </c>
    </row>
    <row r="21" ht="13.5" customHeight="1">
      <c r="A21" s="3" t="s">
        <v>343</v>
      </c>
    </row>
  </sheetData>
  <sheetProtection/>
  <mergeCells count="9">
    <mergeCell ref="C3:K3"/>
    <mergeCell ref="A17:A18"/>
    <mergeCell ref="A5:A6"/>
    <mergeCell ref="A19:A20"/>
    <mergeCell ref="A9:A10"/>
    <mergeCell ref="A11:A12"/>
    <mergeCell ref="A13:A14"/>
    <mergeCell ref="A15:A16"/>
    <mergeCell ref="A7:A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5.8515625" style="384" customWidth="1"/>
    <col min="2" max="4" width="9.7109375" style="3" customWidth="1"/>
    <col min="5" max="5" width="9.7109375" style="212" customWidth="1"/>
    <col min="6" max="16384" width="9.140625" style="3" customWidth="1"/>
  </cols>
  <sheetData>
    <row r="1" spans="1:5" ht="19.5" customHeight="1">
      <c r="A1" s="383" t="s">
        <v>331</v>
      </c>
      <c r="B1" s="4"/>
      <c r="C1" s="4"/>
      <c r="D1" s="4"/>
      <c r="E1" s="114"/>
    </row>
    <row r="2" ht="6.75" customHeight="1" thickBot="1"/>
    <row r="3" spans="2:5" ht="13.5" customHeight="1" thickBot="1">
      <c r="B3" s="295" t="s">
        <v>332</v>
      </c>
      <c r="C3" s="295"/>
      <c r="D3" s="295"/>
      <c r="E3" s="295"/>
    </row>
    <row r="4" spans="2:5" ht="13.5" thickBot="1">
      <c r="B4" s="59">
        <v>2009</v>
      </c>
      <c r="C4" s="59">
        <v>2010</v>
      </c>
      <c r="D4" s="59">
        <v>2011</v>
      </c>
      <c r="E4" s="59">
        <v>2012</v>
      </c>
    </row>
    <row r="5" spans="1:5" ht="24.75" customHeight="1">
      <c r="A5" s="385" t="s">
        <v>333</v>
      </c>
      <c r="B5" s="42">
        <v>2756</v>
      </c>
      <c r="C5" s="42">
        <v>3611</v>
      </c>
      <c r="D5" s="42">
        <v>4711</v>
      </c>
      <c r="E5" s="42">
        <v>5547</v>
      </c>
    </row>
    <row r="6" spans="1:5" ht="24.75" customHeight="1">
      <c r="A6" s="386" t="s">
        <v>334</v>
      </c>
      <c r="B6" s="45">
        <v>936</v>
      </c>
      <c r="C6" s="45">
        <v>1187</v>
      </c>
      <c r="D6" s="45">
        <v>1430</v>
      </c>
      <c r="E6" s="45">
        <v>1634</v>
      </c>
    </row>
    <row r="7" spans="1:5" ht="31.5" customHeight="1">
      <c r="A7" s="386" t="s">
        <v>335</v>
      </c>
      <c r="B7" s="45">
        <v>197</v>
      </c>
      <c r="C7" s="45">
        <v>199</v>
      </c>
      <c r="D7" s="45">
        <v>204</v>
      </c>
      <c r="E7" s="45">
        <v>204</v>
      </c>
    </row>
    <row r="8" spans="1:5" s="6" customFormat="1" ht="31.5" customHeight="1">
      <c r="A8" s="386" t="s">
        <v>336</v>
      </c>
      <c r="B8" s="45">
        <v>130</v>
      </c>
      <c r="C8" s="45">
        <v>146</v>
      </c>
      <c r="D8" s="45">
        <v>162</v>
      </c>
      <c r="E8" s="45">
        <v>170</v>
      </c>
    </row>
    <row r="9" spans="1:5" s="7" customFormat="1" ht="24.75" customHeight="1">
      <c r="A9" s="386" t="s">
        <v>337</v>
      </c>
      <c r="B9" s="45">
        <v>75</v>
      </c>
      <c r="C9" s="45">
        <v>77</v>
      </c>
      <c r="D9" s="45">
        <v>81</v>
      </c>
      <c r="E9" s="45">
        <v>82</v>
      </c>
    </row>
    <row r="10" spans="1:5" s="7" customFormat="1" ht="30.75" customHeight="1">
      <c r="A10" s="386" t="s">
        <v>338</v>
      </c>
      <c r="B10" s="45">
        <v>16</v>
      </c>
      <c r="C10" s="45">
        <v>16</v>
      </c>
      <c r="D10" s="45">
        <v>16</v>
      </c>
      <c r="E10" s="45">
        <v>16</v>
      </c>
    </row>
    <row r="11" spans="1:5" ht="24.75" customHeight="1" thickBot="1">
      <c r="A11" s="387" t="s">
        <v>339</v>
      </c>
      <c r="B11" s="388">
        <v>6</v>
      </c>
      <c r="C11" s="388">
        <v>7</v>
      </c>
      <c r="D11" s="388">
        <v>7</v>
      </c>
      <c r="E11" s="388">
        <v>7</v>
      </c>
    </row>
    <row r="12" spans="1:5" s="391" customFormat="1" ht="24.75" customHeight="1" thickBot="1">
      <c r="A12" s="389" t="s">
        <v>88</v>
      </c>
      <c r="B12" s="390">
        <f>SUM(B5:B11)</f>
        <v>4116</v>
      </c>
      <c r="C12" s="390">
        <f>SUM(C5:C11)</f>
        <v>5243</v>
      </c>
      <c r="D12" s="390">
        <f>SUM(D5:D11)</f>
        <v>6611</v>
      </c>
      <c r="E12" s="390">
        <f>SUM(E5:E11)</f>
        <v>7660</v>
      </c>
    </row>
    <row r="13" spans="1:5" ht="33" customHeight="1" thickBot="1">
      <c r="A13" s="392" t="s">
        <v>340</v>
      </c>
      <c r="B13" s="393">
        <v>1783</v>
      </c>
      <c r="C13" s="55">
        <v>2301</v>
      </c>
      <c r="D13" s="55">
        <v>3035</v>
      </c>
      <c r="E13" s="55">
        <v>3920</v>
      </c>
    </row>
    <row r="14" spans="1:5" ht="33" customHeight="1" thickBot="1">
      <c r="A14" s="389" t="s">
        <v>341</v>
      </c>
      <c r="B14" s="394">
        <v>3063</v>
      </c>
      <c r="C14" s="394">
        <v>5673</v>
      </c>
      <c r="D14" s="394">
        <v>7338</v>
      </c>
      <c r="E14" s="394">
        <v>9339</v>
      </c>
    </row>
    <row r="15" spans="1:11" ht="13.5" customHeight="1">
      <c r="A15" s="3" t="s">
        <v>342</v>
      </c>
      <c r="E15" s="3"/>
      <c r="K15" s="212"/>
    </row>
  </sheetData>
  <sheetProtection/>
  <mergeCells count="1">
    <mergeCell ref="B3:E3"/>
  </mergeCells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zoomScale="106" zoomScaleNormal="106" zoomScalePageLayoutView="0" workbookViewId="0" topLeftCell="A1">
      <selection activeCell="A1" sqref="A1:K1"/>
    </sheetView>
  </sheetViews>
  <sheetFormatPr defaultColWidth="9.140625" defaultRowHeight="12.75"/>
  <cols>
    <col min="1" max="1" width="36.57421875" style="32" customWidth="1"/>
    <col min="2" max="6" width="16.7109375" style="32" customWidth="1"/>
    <col min="7" max="10" width="13.7109375" style="32" customWidth="1"/>
    <col min="11" max="11" width="13.57421875" style="32" customWidth="1"/>
    <col min="12" max="16384" width="9.140625" style="32" customWidth="1"/>
  </cols>
  <sheetData>
    <row r="1" spans="1:12" ht="19.5" customHeight="1">
      <c r="A1" s="4" t="s">
        <v>344</v>
      </c>
      <c r="B1" s="4"/>
      <c r="C1" s="4"/>
      <c r="D1" s="4"/>
      <c r="E1" s="4"/>
      <c r="F1" s="4"/>
      <c r="G1" s="23"/>
      <c r="H1" s="23"/>
      <c r="I1" s="23"/>
      <c r="J1" s="23"/>
      <c r="K1" s="23"/>
      <c r="L1" s="23"/>
    </row>
    <row r="2" ht="6.75" customHeight="1" thickBot="1"/>
    <row r="3" spans="1:9" ht="13.5" customHeight="1" thickBot="1">
      <c r="A3" s="203" t="s">
        <v>17</v>
      </c>
      <c r="B3" s="203">
        <v>2005</v>
      </c>
      <c r="C3" s="203">
        <v>2006</v>
      </c>
      <c r="D3" s="203">
        <v>2007</v>
      </c>
      <c r="E3" s="203">
        <v>2008</v>
      </c>
      <c r="F3" s="203">
        <v>2009</v>
      </c>
      <c r="G3" s="203">
        <v>2010</v>
      </c>
      <c r="H3" s="203">
        <v>2011</v>
      </c>
      <c r="I3" s="203">
        <v>2012</v>
      </c>
    </row>
    <row r="4" spans="1:9" ht="13.5" thickBot="1">
      <c r="A4" s="295" t="s">
        <v>158</v>
      </c>
      <c r="B4" s="295"/>
      <c r="C4" s="295"/>
      <c r="D4" s="295"/>
      <c r="E4" s="295"/>
      <c r="F4" s="295"/>
      <c r="G4" s="295"/>
      <c r="H4" s="295"/>
      <c r="I4" s="295"/>
    </row>
    <row r="5" spans="1:9" ht="12.75">
      <c r="A5" s="115" t="s">
        <v>156</v>
      </c>
      <c r="B5" s="273">
        <v>54</v>
      </c>
      <c r="C5" s="273">
        <v>54</v>
      </c>
      <c r="D5" s="273">
        <v>54</v>
      </c>
      <c r="E5" s="273">
        <v>53</v>
      </c>
      <c r="F5" s="273">
        <v>53</v>
      </c>
      <c r="G5" s="273">
        <v>54</v>
      </c>
      <c r="H5" s="273">
        <v>54</v>
      </c>
      <c r="I5" s="273">
        <v>54</v>
      </c>
    </row>
    <row r="6" spans="1:9" ht="13.5" thickBot="1">
      <c r="A6" s="116" t="s">
        <v>287</v>
      </c>
      <c r="B6" s="274">
        <v>10</v>
      </c>
      <c r="C6" s="274">
        <v>9</v>
      </c>
      <c r="D6" s="274">
        <v>12</v>
      </c>
      <c r="E6" s="274">
        <v>12</v>
      </c>
      <c r="F6" s="274">
        <v>12</v>
      </c>
      <c r="G6" s="274">
        <v>13</v>
      </c>
      <c r="H6" s="274">
        <v>15</v>
      </c>
      <c r="I6" s="274">
        <v>17</v>
      </c>
    </row>
    <row r="7" spans="1:9" ht="13.5" thickBot="1">
      <c r="A7" s="275" t="s">
        <v>88</v>
      </c>
      <c r="B7" s="276">
        <f aca="true" t="shared" si="0" ref="B7:G7">SUM(B5:B6)</f>
        <v>64</v>
      </c>
      <c r="C7" s="276">
        <f t="shared" si="0"/>
        <v>63</v>
      </c>
      <c r="D7" s="276">
        <f t="shared" si="0"/>
        <v>66</v>
      </c>
      <c r="E7" s="276">
        <f t="shared" si="0"/>
        <v>65</v>
      </c>
      <c r="F7" s="276">
        <f t="shared" si="0"/>
        <v>65</v>
      </c>
      <c r="G7" s="276">
        <f t="shared" si="0"/>
        <v>67</v>
      </c>
      <c r="H7" s="276">
        <f>SUM(H5:H6)</f>
        <v>69</v>
      </c>
      <c r="I7" s="276">
        <f>SUM(I5:I6)</f>
        <v>71</v>
      </c>
    </row>
    <row r="8" spans="1:9" ht="13.5" thickBot="1">
      <c r="A8" s="375" t="s">
        <v>159</v>
      </c>
      <c r="B8" s="375"/>
      <c r="C8" s="375"/>
      <c r="D8" s="375"/>
      <c r="E8" s="375"/>
      <c r="F8" s="375"/>
      <c r="G8" s="375"/>
      <c r="H8" s="375"/>
      <c r="I8" s="375"/>
    </row>
    <row r="9" spans="1:9" ht="12.75">
      <c r="A9" s="115" t="s">
        <v>160</v>
      </c>
      <c r="B9" s="199">
        <v>449</v>
      </c>
      <c r="C9" s="199">
        <v>454</v>
      </c>
      <c r="D9" s="199">
        <v>458</v>
      </c>
      <c r="E9" s="199">
        <v>469</v>
      </c>
      <c r="F9" s="199">
        <v>481</v>
      </c>
      <c r="G9" s="199">
        <v>495</v>
      </c>
      <c r="H9" s="199">
        <v>507</v>
      </c>
      <c r="I9" s="199">
        <v>514</v>
      </c>
    </row>
    <row r="10" spans="1:9" ht="12.75">
      <c r="A10" s="120" t="s">
        <v>161</v>
      </c>
      <c r="B10" s="121">
        <v>147</v>
      </c>
      <c r="C10" s="121">
        <v>147</v>
      </c>
      <c r="D10" s="121">
        <v>150</v>
      </c>
      <c r="E10" s="121">
        <v>154</v>
      </c>
      <c r="F10" s="121">
        <v>160</v>
      </c>
      <c r="G10" s="121">
        <v>166</v>
      </c>
      <c r="H10" s="121">
        <v>178</v>
      </c>
      <c r="I10" s="121">
        <v>182</v>
      </c>
    </row>
    <row r="11" spans="1:9" ht="12.75">
      <c r="A11" s="122" t="s">
        <v>143</v>
      </c>
      <c r="B11" s="121">
        <v>82</v>
      </c>
      <c r="C11" s="121">
        <v>82</v>
      </c>
      <c r="D11" s="121">
        <v>83</v>
      </c>
      <c r="E11" s="121">
        <v>86</v>
      </c>
      <c r="F11" s="121">
        <v>88</v>
      </c>
      <c r="G11" s="121">
        <v>92</v>
      </c>
      <c r="H11" s="121">
        <v>97</v>
      </c>
      <c r="I11" s="121">
        <v>98</v>
      </c>
    </row>
    <row r="12" spans="1:9" ht="12.75">
      <c r="A12" s="120" t="s">
        <v>144</v>
      </c>
      <c r="B12" s="121">
        <v>86</v>
      </c>
      <c r="C12" s="121">
        <v>85</v>
      </c>
      <c r="D12" s="121">
        <v>91</v>
      </c>
      <c r="E12" s="121">
        <v>91</v>
      </c>
      <c r="F12" s="121">
        <v>93</v>
      </c>
      <c r="G12" s="121">
        <v>95</v>
      </c>
      <c r="H12" s="121">
        <v>100</v>
      </c>
      <c r="I12" s="121">
        <v>103</v>
      </c>
    </row>
    <row r="13" spans="1:9" ht="13.5" thickBot="1">
      <c r="A13" s="277" t="s">
        <v>146</v>
      </c>
      <c r="B13" s="124">
        <v>61</v>
      </c>
      <c r="C13" s="124">
        <v>62</v>
      </c>
      <c r="D13" s="124">
        <v>65</v>
      </c>
      <c r="E13" s="124">
        <v>61</v>
      </c>
      <c r="F13" s="124">
        <v>63</v>
      </c>
      <c r="G13" s="123">
        <v>64</v>
      </c>
      <c r="H13" s="123">
        <v>66</v>
      </c>
      <c r="I13" s="123">
        <v>65</v>
      </c>
    </row>
    <row r="14" spans="1:9" ht="13.5" thickBot="1">
      <c r="A14" s="109" t="s">
        <v>88</v>
      </c>
      <c r="B14" s="125">
        <f aca="true" t="shared" si="1" ref="B14:I14">SUM(B9:B13)</f>
        <v>825</v>
      </c>
      <c r="C14" s="125">
        <f t="shared" si="1"/>
        <v>830</v>
      </c>
      <c r="D14" s="125">
        <f t="shared" si="1"/>
        <v>847</v>
      </c>
      <c r="E14" s="125">
        <f t="shared" si="1"/>
        <v>861</v>
      </c>
      <c r="F14" s="125">
        <f t="shared" si="1"/>
        <v>885</v>
      </c>
      <c r="G14" s="125">
        <f t="shared" si="1"/>
        <v>912</v>
      </c>
      <c r="H14" s="125">
        <f t="shared" si="1"/>
        <v>948</v>
      </c>
      <c r="I14" s="125">
        <f t="shared" si="1"/>
        <v>962</v>
      </c>
    </row>
    <row r="15" spans="1:12" ht="13.5" customHeight="1">
      <c r="A15" s="3" t="s">
        <v>157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6" ht="12.75">
      <c r="A16" s="30"/>
      <c r="B16" s="31"/>
      <c r="C16" s="31"/>
      <c r="D16" s="31"/>
      <c r="E16" s="31"/>
      <c r="F16" s="31"/>
    </row>
    <row r="17" spans="1:8" ht="19.5" customHeight="1">
      <c r="A17" s="4" t="s">
        <v>345</v>
      </c>
      <c r="B17" s="23"/>
      <c r="C17" s="23"/>
      <c r="D17" s="23"/>
      <c r="E17" s="23"/>
      <c r="F17" s="23"/>
      <c r="G17" s="23"/>
      <c r="H17" s="23"/>
    </row>
    <row r="18" spans="1:6" ht="6.75" customHeight="1" thickBot="1">
      <c r="A18" s="3"/>
      <c r="B18" s="3"/>
      <c r="C18" s="3"/>
      <c r="D18" s="3"/>
      <c r="E18" s="3"/>
      <c r="F18" s="3"/>
    </row>
    <row r="19" spans="1:5" ht="13.5" customHeight="1" thickBot="1">
      <c r="A19" s="278"/>
      <c r="B19" s="375" t="s">
        <v>306</v>
      </c>
      <c r="C19" s="375"/>
      <c r="D19" s="375" t="s">
        <v>307</v>
      </c>
      <c r="E19" s="375"/>
    </row>
    <row r="20" spans="1:5" ht="13.5" thickBot="1">
      <c r="A20" s="98" t="s">
        <v>179</v>
      </c>
      <c r="B20" s="155" t="s">
        <v>293</v>
      </c>
      <c r="C20" s="155" t="s">
        <v>294</v>
      </c>
      <c r="D20" s="155" t="s">
        <v>293</v>
      </c>
      <c r="E20" s="155" t="s">
        <v>294</v>
      </c>
    </row>
    <row r="21" spans="1:5" ht="12.75">
      <c r="A21" s="118" t="s">
        <v>160</v>
      </c>
      <c r="B21" s="128">
        <v>69.04</v>
      </c>
      <c r="C21" s="128">
        <v>69.06</v>
      </c>
      <c r="D21" s="128">
        <v>49.12</v>
      </c>
      <c r="E21" s="128">
        <v>48.01</v>
      </c>
    </row>
    <row r="22" spans="1:5" ht="12.75">
      <c r="A22" s="120" t="s">
        <v>161</v>
      </c>
      <c r="B22" s="129">
        <v>13.2</v>
      </c>
      <c r="C22" s="129">
        <v>13.41</v>
      </c>
      <c r="D22" s="129">
        <v>17.37</v>
      </c>
      <c r="E22" s="129">
        <v>17.56</v>
      </c>
    </row>
    <row r="23" spans="1:5" ht="12.75">
      <c r="A23" s="120" t="s">
        <v>146</v>
      </c>
      <c r="B23" s="129">
        <v>5.09</v>
      </c>
      <c r="C23" s="129">
        <v>5.03</v>
      </c>
      <c r="D23" s="129">
        <v>7.93</v>
      </c>
      <c r="E23" s="129">
        <v>8.39</v>
      </c>
    </row>
    <row r="24" spans="1:5" ht="12.75">
      <c r="A24" s="120" t="s">
        <v>144</v>
      </c>
      <c r="B24" s="129">
        <v>6.57</v>
      </c>
      <c r="C24" s="129">
        <v>6.49</v>
      </c>
      <c r="D24" s="129">
        <v>11.76</v>
      </c>
      <c r="E24" s="129">
        <v>11.7</v>
      </c>
    </row>
    <row r="25" spans="1:5" ht="13.5" thickBot="1">
      <c r="A25" s="116" t="s">
        <v>143</v>
      </c>
      <c r="B25" s="168">
        <v>6.1</v>
      </c>
      <c r="C25" s="168">
        <v>6.01</v>
      </c>
      <c r="D25" s="168">
        <v>13.82</v>
      </c>
      <c r="E25" s="168">
        <v>14.34</v>
      </c>
    </row>
    <row r="26" spans="1:5" ht="13.5" thickBot="1">
      <c r="A26" s="117" t="s">
        <v>88</v>
      </c>
      <c r="B26" s="150">
        <f>SUM(B21:B25)</f>
        <v>100</v>
      </c>
      <c r="C26" s="150">
        <f>SUM(C21:C25)</f>
        <v>100</v>
      </c>
      <c r="D26" s="150">
        <f>SUM(D21:D25)</f>
        <v>100</v>
      </c>
      <c r="E26" s="150">
        <f>SUM(E21:E25)</f>
        <v>100</v>
      </c>
    </row>
    <row r="27" spans="1:6" ht="13.5" customHeight="1">
      <c r="A27" s="3" t="s">
        <v>157</v>
      </c>
      <c r="B27" s="3"/>
      <c r="C27" s="3"/>
      <c r="D27" s="3"/>
      <c r="E27" s="3"/>
      <c r="F27" s="3"/>
    </row>
    <row r="29" spans="1:8" ht="19.5" customHeight="1">
      <c r="A29" s="4" t="s">
        <v>346</v>
      </c>
      <c r="B29" s="4"/>
      <c r="C29" s="4"/>
      <c r="D29" s="4"/>
      <c r="E29" s="4"/>
      <c r="F29" s="4"/>
      <c r="G29" s="192"/>
      <c r="H29" s="4"/>
    </row>
    <row r="30" spans="1:6" ht="6.75" customHeight="1" thickBot="1">
      <c r="A30" s="3"/>
      <c r="B30" s="3"/>
      <c r="C30" s="3"/>
      <c r="D30" s="3"/>
      <c r="E30" s="3"/>
      <c r="F30" s="3"/>
    </row>
    <row r="31" spans="1:5" ht="13.5" customHeight="1" thickBot="1">
      <c r="A31" s="278"/>
      <c r="B31" s="375" t="s">
        <v>306</v>
      </c>
      <c r="C31" s="375"/>
      <c r="D31" s="375" t="s">
        <v>307</v>
      </c>
      <c r="E31" s="375"/>
    </row>
    <row r="32" spans="1:5" ht="13.5" thickBot="1">
      <c r="A32" s="98" t="s">
        <v>179</v>
      </c>
      <c r="B32" s="155" t="s">
        <v>293</v>
      </c>
      <c r="C32" s="155" t="s">
        <v>294</v>
      </c>
      <c r="D32" s="155" t="s">
        <v>293</v>
      </c>
      <c r="E32" s="155" t="s">
        <v>294</v>
      </c>
    </row>
    <row r="33" spans="1:5" ht="12.75">
      <c r="A33" s="118" t="s">
        <v>160</v>
      </c>
      <c r="B33" s="128">
        <v>79.98</v>
      </c>
      <c r="C33" s="128">
        <v>79.37</v>
      </c>
      <c r="D33" s="128">
        <v>56.07</v>
      </c>
      <c r="E33" s="128">
        <v>54.55</v>
      </c>
    </row>
    <row r="34" spans="1:5" ht="12.75">
      <c r="A34" s="120" t="s">
        <v>161</v>
      </c>
      <c r="B34" s="129">
        <v>8.97</v>
      </c>
      <c r="C34" s="129">
        <v>9.53</v>
      </c>
      <c r="D34" s="129">
        <v>15.84</v>
      </c>
      <c r="E34" s="129">
        <v>16.29</v>
      </c>
    </row>
    <row r="35" spans="1:5" ht="12.75">
      <c r="A35" s="120" t="s">
        <v>146</v>
      </c>
      <c r="B35" s="129">
        <v>2.98</v>
      </c>
      <c r="C35" s="129">
        <v>2.99</v>
      </c>
      <c r="D35" s="129">
        <v>6.41</v>
      </c>
      <c r="E35" s="129">
        <v>6.68</v>
      </c>
    </row>
    <row r="36" spans="1:5" ht="12.75">
      <c r="A36" s="120" t="s">
        <v>144</v>
      </c>
      <c r="B36" s="129">
        <v>4.12</v>
      </c>
      <c r="C36" s="129">
        <v>4.24</v>
      </c>
      <c r="D36" s="129">
        <v>8.58</v>
      </c>
      <c r="E36" s="129">
        <v>8.88</v>
      </c>
    </row>
    <row r="37" spans="1:5" ht="13.5" thickBot="1">
      <c r="A37" s="116" t="s">
        <v>143</v>
      </c>
      <c r="B37" s="168">
        <v>3.95</v>
      </c>
      <c r="C37" s="168">
        <v>3.87</v>
      </c>
      <c r="D37" s="168">
        <v>13.1</v>
      </c>
      <c r="E37" s="168">
        <v>13.6</v>
      </c>
    </row>
    <row r="38" spans="1:5" ht="13.5" thickBot="1">
      <c r="A38" s="117" t="s">
        <v>88</v>
      </c>
      <c r="B38" s="150">
        <f>SUM(B33:B37)</f>
        <v>100.00000000000001</v>
      </c>
      <c r="C38" s="150">
        <f>SUM(C33:C37)</f>
        <v>100</v>
      </c>
      <c r="D38" s="150">
        <f>SUM(D33:D37)</f>
        <v>99.99999999999999</v>
      </c>
      <c r="E38" s="150">
        <f>SUM(E33:E37)</f>
        <v>100</v>
      </c>
    </row>
    <row r="39" spans="1:6" ht="13.5" customHeight="1">
      <c r="A39" s="3" t="s">
        <v>157</v>
      </c>
      <c r="B39" s="3"/>
      <c r="C39" s="3"/>
      <c r="D39" s="3"/>
      <c r="E39" s="3"/>
      <c r="F39" s="3"/>
    </row>
  </sheetData>
  <sheetProtection/>
  <mergeCells count="6">
    <mergeCell ref="B31:C31"/>
    <mergeCell ref="D31:E31"/>
    <mergeCell ref="A4:I4"/>
    <mergeCell ref="A8:I8"/>
    <mergeCell ref="B19:C19"/>
    <mergeCell ref="D19:E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0.28125" style="0" customWidth="1"/>
    <col min="2" max="18" width="12.7109375" style="0" customWidth="1"/>
    <col min="20" max="21" width="12.7109375" style="0" customWidth="1"/>
  </cols>
  <sheetData>
    <row r="1" spans="1:21" s="1" customFormat="1" ht="19.5" customHeight="1">
      <c r="A1" s="4" t="s">
        <v>347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U1" s="4"/>
    </row>
    <row r="3" spans="1:15" s="1" customFormat="1" ht="6.75" customHeight="1" thickBot="1">
      <c r="A3" s="3"/>
      <c r="B3" s="3"/>
      <c r="C3" s="2"/>
      <c r="D3" s="2"/>
      <c r="E3" s="3"/>
      <c r="F3" s="2"/>
      <c r="G3" s="2"/>
      <c r="H3" s="2"/>
      <c r="I3" s="2"/>
      <c r="J3" s="2"/>
      <c r="K3" s="2"/>
      <c r="L3" s="2"/>
      <c r="O3" s="2"/>
    </row>
    <row r="4" spans="1:21" s="1" customFormat="1" ht="13.5" customHeight="1" thickBot="1">
      <c r="A4" s="376" t="s">
        <v>255</v>
      </c>
      <c r="B4" s="375" t="s">
        <v>180</v>
      </c>
      <c r="C4" s="375"/>
      <c r="D4" s="375"/>
      <c r="E4" s="375"/>
      <c r="F4" s="375"/>
      <c r="G4" s="375" t="s">
        <v>149</v>
      </c>
      <c r="H4" s="375"/>
      <c r="I4" s="375"/>
      <c r="J4" s="375"/>
      <c r="K4" s="375"/>
      <c r="L4" s="375" t="s">
        <v>181</v>
      </c>
      <c r="M4" s="375"/>
      <c r="N4" s="375"/>
      <c r="O4" s="375"/>
      <c r="P4" s="375"/>
      <c r="Q4" s="375" t="s">
        <v>149</v>
      </c>
      <c r="R4" s="375"/>
      <c r="S4" s="375"/>
      <c r="T4" s="375"/>
      <c r="U4" s="375"/>
    </row>
    <row r="5" spans="1:21" s="1" customFormat="1" ht="13.5" customHeight="1" thickBot="1">
      <c r="A5" s="377"/>
      <c r="B5" s="196">
        <v>2008</v>
      </c>
      <c r="C5" s="196">
        <v>2009</v>
      </c>
      <c r="D5" s="196">
        <v>2010</v>
      </c>
      <c r="E5" s="196">
        <v>2011</v>
      </c>
      <c r="F5" s="196">
        <v>2012</v>
      </c>
      <c r="G5" s="196">
        <v>2008</v>
      </c>
      <c r="H5" s="196">
        <v>2009</v>
      </c>
      <c r="I5" s="196">
        <v>2010</v>
      </c>
      <c r="J5" s="196">
        <v>2011</v>
      </c>
      <c r="K5" s="196">
        <v>2012</v>
      </c>
      <c r="L5" s="196">
        <v>2008</v>
      </c>
      <c r="M5" s="196">
        <v>2009</v>
      </c>
      <c r="N5" s="196">
        <v>2010</v>
      </c>
      <c r="O5" s="196">
        <v>2011</v>
      </c>
      <c r="P5" s="196">
        <v>2012</v>
      </c>
      <c r="Q5" s="196">
        <v>2008</v>
      </c>
      <c r="R5" s="196">
        <v>2009</v>
      </c>
      <c r="S5" s="196">
        <v>2010</v>
      </c>
      <c r="T5" s="196">
        <v>2011</v>
      </c>
      <c r="U5" s="196">
        <v>2012</v>
      </c>
    </row>
    <row r="6" spans="1:21" s="1" customFormat="1" ht="15.75" customHeight="1">
      <c r="A6" s="118" t="s">
        <v>4</v>
      </c>
      <c r="B6" s="119">
        <v>7119</v>
      </c>
      <c r="C6" s="119">
        <v>8573</v>
      </c>
      <c r="D6" s="119">
        <v>14869</v>
      </c>
      <c r="E6" s="119">
        <v>22780</v>
      </c>
      <c r="F6" s="119">
        <v>26094</v>
      </c>
      <c r="G6" s="128">
        <f aca="true" t="shared" si="0" ref="G6:H13">B6*100/B$14</f>
        <v>3.185348916292306</v>
      </c>
      <c r="H6" s="128">
        <f t="shared" si="0"/>
        <v>3.0453300558055934</v>
      </c>
      <c r="I6" s="128">
        <v>4.17</v>
      </c>
      <c r="J6" s="128">
        <f aca="true" t="shared" si="1" ref="J6:J13">E6*100/E$14</f>
        <v>5.67515115882202</v>
      </c>
      <c r="K6" s="128">
        <f aca="true" t="shared" si="2" ref="K6:K13">F6*100/F$14</f>
        <v>6.0474871664136645</v>
      </c>
      <c r="L6" s="119">
        <v>18</v>
      </c>
      <c r="M6" s="119">
        <v>21</v>
      </c>
      <c r="N6" s="119">
        <v>36</v>
      </c>
      <c r="O6" s="119">
        <v>54</v>
      </c>
      <c r="P6" s="119">
        <v>61</v>
      </c>
      <c r="Q6" s="128">
        <f aca="true" t="shared" si="3" ref="Q6:S13">L6*100/L$14</f>
        <v>0.042763470493205356</v>
      </c>
      <c r="R6" s="128">
        <f t="shared" si="3"/>
        <v>0.0441324815063887</v>
      </c>
      <c r="S6" s="128">
        <f t="shared" si="3"/>
        <v>0.061703002879473466</v>
      </c>
      <c r="T6" s="128">
        <f aca="true" t="shared" si="4" ref="T6:T13">O6*100/O$14</f>
        <v>0.08151435558373336</v>
      </c>
      <c r="U6" s="128">
        <f aca="true" t="shared" si="5" ref="U6:U13">P6*100/P$14</f>
        <v>0.08298642287704405</v>
      </c>
    </row>
    <row r="7" spans="1:21" s="1" customFormat="1" ht="15.75" customHeight="1">
      <c r="A7" s="122" t="s">
        <v>5</v>
      </c>
      <c r="B7" s="121">
        <v>121654</v>
      </c>
      <c r="C7" s="121">
        <v>162515</v>
      </c>
      <c r="D7" s="121">
        <v>211484</v>
      </c>
      <c r="E7" s="121">
        <v>234222</v>
      </c>
      <c r="F7" s="121">
        <v>243949</v>
      </c>
      <c r="G7" s="129">
        <f t="shared" si="0"/>
        <v>54.433268304905766</v>
      </c>
      <c r="H7" s="129">
        <f t="shared" si="0"/>
        <v>57.72912796211898</v>
      </c>
      <c r="I7" s="129">
        <v>59.32</v>
      </c>
      <c r="J7" s="129">
        <f t="shared" si="1"/>
        <v>58.35141592280997</v>
      </c>
      <c r="K7" s="129">
        <f t="shared" si="2"/>
        <v>56.53707544874098</v>
      </c>
      <c r="L7" s="121">
        <v>1672</v>
      </c>
      <c r="M7" s="121">
        <v>2264</v>
      </c>
      <c r="N7" s="121">
        <v>2828</v>
      </c>
      <c r="O7" s="121">
        <v>3115</v>
      </c>
      <c r="P7" s="121">
        <v>3262</v>
      </c>
      <c r="Q7" s="129">
        <f t="shared" si="3"/>
        <v>3.9722512591466312</v>
      </c>
      <c r="R7" s="129">
        <f t="shared" si="3"/>
        <v>4.757901815736382</v>
      </c>
      <c r="S7" s="129">
        <f t="shared" si="3"/>
        <v>4.847113670643083</v>
      </c>
      <c r="T7" s="129">
        <f t="shared" si="4"/>
        <v>4.702170697098693</v>
      </c>
      <c r="U7" s="129">
        <f t="shared" si="5"/>
        <v>4.437732974178979</v>
      </c>
    </row>
    <row r="8" spans="1:21" s="1" customFormat="1" ht="15.75" customHeight="1">
      <c r="A8" s="122" t="s">
        <v>6</v>
      </c>
      <c r="B8" s="121">
        <v>69543</v>
      </c>
      <c r="C8" s="121">
        <v>79625</v>
      </c>
      <c r="D8" s="121">
        <v>87899</v>
      </c>
      <c r="E8" s="121">
        <v>92404</v>
      </c>
      <c r="F8" s="121">
        <v>100826</v>
      </c>
      <c r="G8" s="129">
        <f t="shared" si="0"/>
        <v>31.116550033110805</v>
      </c>
      <c r="H8" s="129">
        <f t="shared" si="0"/>
        <v>28.284661809578953</v>
      </c>
      <c r="I8" s="129">
        <v>24.65</v>
      </c>
      <c r="J8" s="129">
        <f t="shared" si="1"/>
        <v>23.020485850737046</v>
      </c>
      <c r="K8" s="129">
        <f t="shared" si="2"/>
        <v>23.367208593577992</v>
      </c>
      <c r="L8" s="121">
        <v>3330</v>
      </c>
      <c r="M8" s="121">
        <v>3787</v>
      </c>
      <c r="N8" s="121">
        <v>4194</v>
      </c>
      <c r="O8" s="121">
        <v>4428</v>
      </c>
      <c r="P8" s="121">
        <v>4774</v>
      </c>
      <c r="Q8" s="129">
        <f t="shared" si="3"/>
        <v>7.911242041242992</v>
      </c>
      <c r="R8" s="129">
        <f t="shared" si="3"/>
        <v>7.958557498318763</v>
      </c>
      <c r="S8" s="129">
        <f t="shared" si="3"/>
        <v>7.188399835458659</v>
      </c>
      <c r="T8" s="129">
        <f t="shared" si="4"/>
        <v>6.684177157866135</v>
      </c>
      <c r="U8" s="129">
        <f t="shared" si="5"/>
        <v>6.494707915000136</v>
      </c>
    </row>
    <row r="9" spans="1:21" s="1" customFormat="1" ht="15.75" customHeight="1">
      <c r="A9" s="122" t="s">
        <v>7</v>
      </c>
      <c r="B9" s="121">
        <v>18234</v>
      </c>
      <c r="C9" s="121">
        <v>23164</v>
      </c>
      <c r="D9" s="121">
        <v>32914</v>
      </c>
      <c r="E9" s="121">
        <v>41193</v>
      </c>
      <c r="F9" s="121">
        <v>48672</v>
      </c>
      <c r="G9" s="129">
        <f t="shared" si="0"/>
        <v>8.158681295079914</v>
      </c>
      <c r="H9" s="129">
        <f t="shared" si="0"/>
        <v>8.228394425834686</v>
      </c>
      <c r="I9" s="129">
        <v>9.23</v>
      </c>
      <c r="J9" s="129">
        <f t="shared" si="1"/>
        <v>10.262357404976097</v>
      </c>
      <c r="K9" s="129">
        <f t="shared" si="2"/>
        <v>11.280114024821257</v>
      </c>
      <c r="L9" s="121">
        <v>3585</v>
      </c>
      <c r="M9" s="121">
        <v>4493</v>
      </c>
      <c r="N9" s="121">
        <v>6340</v>
      </c>
      <c r="O9" s="121">
        <v>8033</v>
      </c>
      <c r="P9" s="121">
        <v>9570</v>
      </c>
      <c r="Q9" s="129">
        <f t="shared" si="3"/>
        <v>8.517057873230067</v>
      </c>
      <c r="R9" s="129">
        <f t="shared" si="3"/>
        <v>9.442249495628783</v>
      </c>
      <c r="S9" s="129">
        <f t="shared" si="3"/>
        <v>10.86658439599616</v>
      </c>
      <c r="T9" s="129">
        <f t="shared" si="4"/>
        <v>12.126015155632038</v>
      </c>
      <c r="U9" s="129">
        <f t="shared" si="5"/>
        <v>13.019345359562484</v>
      </c>
    </row>
    <row r="10" spans="1:21" s="1" customFormat="1" ht="15.75" customHeight="1">
      <c r="A10" s="120" t="s">
        <v>8</v>
      </c>
      <c r="B10" s="121">
        <v>2569</v>
      </c>
      <c r="C10" s="121">
        <v>2891</v>
      </c>
      <c r="D10" s="121">
        <v>3797</v>
      </c>
      <c r="E10" s="121">
        <v>4489</v>
      </c>
      <c r="F10" s="121">
        <v>5066</v>
      </c>
      <c r="G10" s="129">
        <f t="shared" si="0"/>
        <v>1.149481860648256</v>
      </c>
      <c r="H10" s="129">
        <f t="shared" si="0"/>
        <v>1.0269507980093282</v>
      </c>
      <c r="I10" s="129">
        <v>1.06</v>
      </c>
      <c r="J10" s="129">
        <f t="shared" si="1"/>
        <v>1.1183386107090452</v>
      </c>
      <c r="K10" s="129">
        <f t="shared" si="2"/>
        <v>1.174084846518419</v>
      </c>
      <c r="L10" s="121">
        <v>1796</v>
      </c>
      <c r="M10" s="121">
        <v>2021</v>
      </c>
      <c r="N10" s="121">
        <v>2639</v>
      </c>
      <c r="O10" s="121">
        <v>3111</v>
      </c>
      <c r="P10" s="121">
        <v>3492</v>
      </c>
      <c r="Q10" s="129">
        <f t="shared" si="3"/>
        <v>4.266844055877601</v>
      </c>
      <c r="R10" s="129">
        <f t="shared" si="3"/>
        <v>4.247225958305313</v>
      </c>
      <c r="S10" s="129">
        <f t="shared" si="3"/>
        <v>4.523172905525847</v>
      </c>
      <c r="T10" s="129">
        <f t="shared" si="4"/>
        <v>4.696132596685083</v>
      </c>
      <c r="U10" s="129">
        <f t="shared" si="5"/>
        <v>4.750632601420293</v>
      </c>
    </row>
    <row r="11" spans="1:21" s="1" customFormat="1" ht="15.75" customHeight="1">
      <c r="A11" s="120" t="s">
        <v>9</v>
      </c>
      <c r="B11" s="121">
        <v>3110</v>
      </c>
      <c r="C11" s="121">
        <v>3387</v>
      </c>
      <c r="D11" s="121">
        <v>3939</v>
      </c>
      <c r="E11" s="121">
        <v>4487</v>
      </c>
      <c r="F11" s="121">
        <v>4876</v>
      </c>
      <c r="G11" s="129">
        <f t="shared" si="0"/>
        <v>1.391548690780878</v>
      </c>
      <c r="H11" s="129">
        <f t="shared" si="0"/>
        <v>1.2031415955923883</v>
      </c>
      <c r="I11" s="129">
        <v>1.1</v>
      </c>
      <c r="J11" s="129">
        <f t="shared" si="1"/>
        <v>1.117840353364109</v>
      </c>
      <c r="K11" s="129">
        <f t="shared" si="2"/>
        <v>1.1300508708298087</v>
      </c>
      <c r="L11" s="121">
        <v>6875</v>
      </c>
      <c r="M11" s="121">
        <v>7554</v>
      </c>
      <c r="N11" s="121">
        <v>8700</v>
      </c>
      <c r="O11" s="121">
        <v>9721</v>
      </c>
      <c r="P11" s="121">
        <v>10599</v>
      </c>
      <c r="Q11" s="129">
        <f t="shared" si="3"/>
        <v>16.333269980043713</v>
      </c>
      <c r="R11" s="129">
        <f t="shared" si="3"/>
        <v>15.875084061869536</v>
      </c>
      <c r="S11" s="129">
        <f t="shared" si="3"/>
        <v>14.911559029206089</v>
      </c>
      <c r="T11" s="129">
        <f t="shared" si="4"/>
        <v>14.674093530175407</v>
      </c>
      <c r="U11" s="129">
        <f t="shared" si="5"/>
        <v>14.419231083176884</v>
      </c>
    </row>
    <row r="12" spans="1:21" s="1" customFormat="1" ht="15.75" customHeight="1">
      <c r="A12" s="120" t="s">
        <v>10</v>
      </c>
      <c r="B12" s="121">
        <v>601</v>
      </c>
      <c r="C12" s="121">
        <v>652</v>
      </c>
      <c r="D12" s="121">
        <v>797</v>
      </c>
      <c r="E12" s="121">
        <v>911</v>
      </c>
      <c r="F12" s="121">
        <v>975</v>
      </c>
      <c r="G12" s="129">
        <f t="shared" si="0"/>
        <v>0.2689134286685877</v>
      </c>
      <c r="H12" s="129">
        <f t="shared" si="0"/>
        <v>0.2316056452099903</v>
      </c>
      <c r="I12" s="129">
        <v>0.22</v>
      </c>
      <c r="J12" s="129">
        <f t="shared" si="1"/>
        <v>0.2269562206183872</v>
      </c>
      <c r="K12" s="129">
        <f t="shared" si="2"/>
        <v>0.2259638226126053</v>
      </c>
      <c r="L12" s="121">
        <v>4207</v>
      </c>
      <c r="M12" s="121">
        <v>4593</v>
      </c>
      <c r="N12" s="121">
        <v>5555</v>
      </c>
      <c r="O12" s="121">
        <v>6418</v>
      </c>
      <c r="P12" s="121">
        <v>6850</v>
      </c>
      <c r="Q12" s="129">
        <f t="shared" si="3"/>
        <v>9.994773353606385</v>
      </c>
      <c r="R12" s="129">
        <f t="shared" si="3"/>
        <v>9.65240416946873</v>
      </c>
      <c r="S12" s="129">
        <f t="shared" si="3"/>
        <v>9.521116138763198</v>
      </c>
      <c r="T12" s="129">
        <f t="shared" si="4"/>
        <v>9.68813211363705</v>
      </c>
      <c r="U12" s="129">
        <f t="shared" si="5"/>
        <v>9.31896715914347</v>
      </c>
    </row>
    <row r="13" spans="1:21" s="1" customFormat="1" ht="15.75" customHeight="1" thickBot="1">
      <c r="A13" s="127" t="s">
        <v>11</v>
      </c>
      <c r="B13" s="123">
        <v>662</v>
      </c>
      <c r="C13" s="123">
        <v>706</v>
      </c>
      <c r="D13" s="123">
        <v>833</v>
      </c>
      <c r="E13" s="123">
        <v>913</v>
      </c>
      <c r="F13" s="123">
        <v>1027</v>
      </c>
      <c r="G13" s="130">
        <f t="shared" si="0"/>
        <v>0.29620747051348595</v>
      </c>
      <c r="H13" s="130">
        <f t="shared" si="0"/>
        <v>0.25078770785008153</v>
      </c>
      <c r="I13" s="130">
        <v>0.23</v>
      </c>
      <c r="J13" s="130">
        <f t="shared" si="1"/>
        <v>0.22745447796332327</v>
      </c>
      <c r="K13" s="130">
        <f t="shared" si="2"/>
        <v>0.2380152264852776</v>
      </c>
      <c r="L13" s="123">
        <v>20609</v>
      </c>
      <c r="M13" s="123">
        <v>22851</v>
      </c>
      <c r="N13" s="123">
        <v>28052</v>
      </c>
      <c r="O13" s="123">
        <v>31366</v>
      </c>
      <c r="P13" s="123">
        <v>34898</v>
      </c>
      <c r="Q13" s="130">
        <f t="shared" si="3"/>
        <v>48.961797966359406</v>
      </c>
      <c r="R13" s="130">
        <f t="shared" si="3"/>
        <v>48.02244451916611</v>
      </c>
      <c r="S13" s="130">
        <f t="shared" si="3"/>
        <v>48.08035102152749</v>
      </c>
      <c r="T13" s="130">
        <f t="shared" si="4"/>
        <v>47.34776439332186</v>
      </c>
      <c r="U13" s="130">
        <f t="shared" si="5"/>
        <v>47.47639648464071</v>
      </c>
    </row>
    <row r="14" spans="1:21" s="1" customFormat="1" ht="15.75" customHeight="1" thickBot="1">
      <c r="A14" s="117" t="s">
        <v>88</v>
      </c>
      <c r="B14" s="125">
        <f aca="true" t="shared" si="6" ref="B14:S14">SUM(B6:B13)</f>
        <v>223492</v>
      </c>
      <c r="C14" s="125">
        <f t="shared" si="6"/>
        <v>281513</v>
      </c>
      <c r="D14" s="125">
        <f t="shared" si="6"/>
        <v>356532</v>
      </c>
      <c r="E14" s="125">
        <f>SUM(E6:E13)</f>
        <v>401399</v>
      </c>
      <c r="F14" s="125">
        <f>SUM(F6:F13)</f>
        <v>431485</v>
      </c>
      <c r="G14" s="150">
        <f t="shared" si="6"/>
        <v>99.99999999999999</v>
      </c>
      <c r="H14" s="150">
        <f t="shared" si="6"/>
        <v>99.99999999999999</v>
      </c>
      <c r="I14" s="150">
        <f t="shared" si="6"/>
        <v>99.98</v>
      </c>
      <c r="J14" s="150">
        <f>SUM(J6:J13)</f>
        <v>100.00000000000001</v>
      </c>
      <c r="K14" s="150">
        <f>SUM(K6:K13)</f>
        <v>100</v>
      </c>
      <c r="L14" s="125">
        <f t="shared" si="6"/>
        <v>42092</v>
      </c>
      <c r="M14" s="125">
        <f t="shared" si="6"/>
        <v>47584</v>
      </c>
      <c r="N14" s="125">
        <f t="shared" si="6"/>
        <v>58344</v>
      </c>
      <c r="O14" s="125">
        <f>SUM(O6:O13)</f>
        <v>66246</v>
      </c>
      <c r="P14" s="125">
        <f>SUM(P6:P13)</f>
        <v>73506</v>
      </c>
      <c r="Q14" s="150">
        <f t="shared" si="6"/>
        <v>100</v>
      </c>
      <c r="R14" s="150">
        <f t="shared" si="6"/>
        <v>100</v>
      </c>
      <c r="S14" s="150">
        <f t="shared" si="6"/>
        <v>100</v>
      </c>
      <c r="T14" s="150">
        <f>SUM(T6:T13)</f>
        <v>100</v>
      </c>
      <c r="U14" s="150">
        <f>SUM(U6:U13)</f>
        <v>100</v>
      </c>
    </row>
    <row r="15" spans="1:15" s="1" customFormat="1" ht="13.5" customHeight="1">
      <c r="A15" s="3" t="s">
        <v>157</v>
      </c>
      <c r="B15" s="3"/>
      <c r="C15" s="2"/>
      <c r="D15" s="2"/>
      <c r="E15" s="3"/>
      <c r="F15" s="2"/>
      <c r="G15" s="2"/>
      <c r="H15" s="2"/>
      <c r="I15" s="2"/>
      <c r="J15" s="2"/>
      <c r="K15" s="2"/>
      <c r="L15" s="2"/>
      <c r="O15" s="2"/>
    </row>
    <row r="16" ht="12.75">
      <c r="D16" s="236"/>
    </row>
  </sheetData>
  <sheetProtection/>
  <mergeCells count="5">
    <mergeCell ref="L4:P4"/>
    <mergeCell ref="Q4:U4"/>
    <mergeCell ref="A4:A5"/>
    <mergeCell ref="B4:F4"/>
    <mergeCell ref="G4:K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11" max="11" width="9.140625" style="0" customWidth="1"/>
  </cols>
  <sheetData>
    <row r="1" spans="1:12" s="1" customFormat="1" ht="19.5" customHeight="1">
      <c r="A1" s="4" t="s">
        <v>348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6.75" customHeight="1" thickBot="1"/>
    <row r="3" spans="2:19" s="1" customFormat="1" ht="13.5" customHeight="1" thickBot="1">
      <c r="B3" s="295" t="s">
        <v>90</v>
      </c>
      <c r="C3" s="295"/>
      <c r="D3" s="295"/>
      <c r="E3" s="295"/>
      <c r="F3" s="295"/>
      <c r="G3" s="295"/>
      <c r="H3" s="295"/>
      <c r="I3" s="295"/>
      <c r="J3" s="295"/>
      <c r="K3" s="295" t="s">
        <v>182</v>
      </c>
      <c r="L3" s="295"/>
      <c r="M3" s="295"/>
      <c r="N3" s="295"/>
      <c r="O3" s="295"/>
      <c r="P3" s="295"/>
      <c r="Q3" s="295"/>
      <c r="R3" s="295"/>
      <c r="S3" s="295"/>
    </row>
    <row r="4" spans="1:19" s="1" customFormat="1" ht="13.5" thickBot="1">
      <c r="A4" s="29" t="s">
        <v>222</v>
      </c>
      <c r="B4" s="195">
        <v>2004</v>
      </c>
      <c r="C4" s="195">
        <v>2005</v>
      </c>
      <c r="D4" s="195">
        <v>2006</v>
      </c>
      <c r="E4" s="195">
        <v>2007</v>
      </c>
      <c r="F4" s="195">
        <v>2008</v>
      </c>
      <c r="G4" s="195">
        <v>2009</v>
      </c>
      <c r="H4" s="195">
        <v>2010</v>
      </c>
      <c r="I4" s="195">
        <v>2011</v>
      </c>
      <c r="J4" s="195">
        <v>2012</v>
      </c>
      <c r="K4" s="195">
        <v>2004</v>
      </c>
      <c r="L4" s="195">
        <v>2005</v>
      </c>
      <c r="M4" s="195">
        <v>2006</v>
      </c>
      <c r="N4" s="195">
        <v>2007</v>
      </c>
      <c r="O4" s="195">
        <v>2008</v>
      </c>
      <c r="P4" s="195">
        <v>2009</v>
      </c>
      <c r="Q4" s="195">
        <v>2010</v>
      </c>
      <c r="R4" s="195">
        <v>2011</v>
      </c>
      <c r="S4" s="195">
        <v>2012</v>
      </c>
    </row>
    <row r="5" spans="1:19" s="1" customFormat="1" ht="15.75" customHeight="1" thickBot="1">
      <c r="A5" s="98" t="s">
        <v>162</v>
      </c>
      <c r="B5" s="126">
        <f aca="true" t="shared" si="0" ref="B5:P5">SUM(B6:B10)</f>
        <v>5928</v>
      </c>
      <c r="C5" s="126">
        <f t="shared" si="0"/>
        <v>6468</v>
      </c>
      <c r="D5" s="126">
        <f t="shared" si="0"/>
        <v>7459</v>
      </c>
      <c r="E5" s="126">
        <f t="shared" si="0"/>
        <v>8103</v>
      </c>
      <c r="F5" s="126">
        <f t="shared" si="0"/>
        <v>8467</v>
      </c>
      <c r="G5" s="126">
        <f t="shared" si="0"/>
        <v>9548</v>
      </c>
      <c r="H5" s="126">
        <f>SUM(H6:H10)</f>
        <v>10414</v>
      </c>
      <c r="I5" s="126">
        <f>SUM(I6:I10)</f>
        <v>10306</v>
      </c>
      <c r="J5" s="126">
        <f>SUM(J6:J10)</f>
        <v>11650</v>
      </c>
      <c r="K5" s="131">
        <f t="shared" si="0"/>
        <v>100</v>
      </c>
      <c r="L5" s="131">
        <f t="shared" si="0"/>
        <v>99.99999999999999</v>
      </c>
      <c r="M5" s="131">
        <f t="shared" si="0"/>
        <v>100.00000000000001</v>
      </c>
      <c r="N5" s="131">
        <f t="shared" si="0"/>
        <v>99.99999999999999</v>
      </c>
      <c r="O5" s="131">
        <f t="shared" si="0"/>
        <v>100.19999999999999</v>
      </c>
      <c r="P5" s="131">
        <f t="shared" si="0"/>
        <v>100</v>
      </c>
      <c r="Q5" s="131">
        <f>SUM(Q6:Q10)</f>
        <v>100</v>
      </c>
      <c r="R5" s="131">
        <f>SUM(R6:R10)</f>
        <v>99.8</v>
      </c>
      <c r="S5" s="131">
        <f>SUM(S6:S10)</f>
        <v>99.89999999999999</v>
      </c>
    </row>
    <row r="6" spans="1:19" s="1" customFormat="1" ht="15.75" customHeight="1">
      <c r="A6" s="118" t="s">
        <v>163</v>
      </c>
      <c r="B6" s="119">
        <v>4202</v>
      </c>
      <c r="C6" s="119">
        <v>4587</v>
      </c>
      <c r="D6" s="119">
        <v>5357</v>
      </c>
      <c r="E6" s="119">
        <v>5965</v>
      </c>
      <c r="F6" s="119">
        <v>6059</v>
      </c>
      <c r="G6" s="119">
        <v>6873</v>
      </c>
      <c r="H6" s="119">
        <v>7295</v>
      </c>
      <c r="I6" s="119">
        <v>7201</v>
      </c>
      <c r="J6" s="119">
        <v>7881</v>
      </c>
      <c r="K6" s="132">
        <f>B6*100/B5</f>
        <v>70.88394062078272</v>
      </c>
      <c r="L6" s="132">
        <f>C6*100/C5</f>
        <v>70.91836734693878</v>
      </c>
      <c r="M6" s="132">
        <f>D6*100/D5</f>
        <v>71.81927872368951</v>
      </c>
      <c r="N6" s="132">
        <f>E6*100/E5</f>
        <v>73.61471060101196</v>
      </c>
      <c r="O6" s="128">
        <v>71.6</v>
      </c>
      <c r="P6" s="128">
        <v>72</v>
      </c>
      <c r="Q6" s="128">
        <v>70</v>
      </c>
      <c r="R6" s="128">
        <v>69.6</v>
      </c>
      <c r="S6" s="128">
        <v>67.6</v>
      </c>
    </row>
    <row r="7" spans="1:19" s="1" customFormat="1" ht="15.75" customHeight="1">
      <c r="A7" s="122" t="s">
        <v>164</v>
      </c>
      <c r="B7" s="121">
        <v>155</v>
      </c>
      <c r="C7" s="121">
        <v>210</v>
      </c>
      <c r="D7" s="121">
        <v>165</v>
      </c>
      <c r="E7" s="121">
        <v>71</v>
      </c>
      <c r="F7" s="121">
        <v>39</v>
      </c>
      <c r="G7" s="121">
        <v>82</v>
      </c>
      <c r="H7" s="121">
        <v>70</v>
      </c>
      <c r="I7" s="121">
        <v>37</v>
      </c>
      <c r="J7" s="121">
        <v>274</v>
      </c>
      <c r="K7" s="133">
        <f>B7*100/B5</f>
        <v>2.614709851551957</v>
      </c>
      <c r="L7" s="133">
        <f>C7*100/C5</f>
        <v>3.2467532467532467</v>
      </c>
      <c r="M7" s="133">
        <f>D7*100/D5</f>
        <v>2.212092773830272</v>
      </c>
      <c r="N7" s="133">
        <f>E7*100/E5</f>
        <v>0.8762186844378625</v>
      </c>
      <c r="O7" s="129">
        <v>0.5</v>
      </c>
      <c r="P7" s="129">
        <v>0.9</v>
      </c>
      <c r="Q7" s="129">
        <v>0.7</v>
      </c>
      <c r="R7" s="129">
        <v>0.4</v>
      </c>
      <c r="S7" s="129">
        <v>2.4</v>
      </c>
    </row>
    <row r="8" spans="1:19" s="1" customFormat="1" ht="15.75" customHeight="1">
      <c r="A8" s="122" t="s">
        <v>169</v>
      </c>
      <c r="B8" s="121">
        <v>722</v>
      </c>
      <c r="C8" s="121">
        <v>749</v>
      </c>
      <c r="D8" s="121">
        <v>850</v>
      </c>
      <c r="E8" s="121">
        <v>933</v>
      </c>
      <c r="F8" s="121">
        <v>1106</v>
      </c>
      <c r="G8" s="121">
        <v>1205</v>
      </c>
      <c r="H8" s="121">
        <v>1383</v>
      </c>
      <c r="I8" s="121">
        <v>1471</v>
      </c>
      <c r="J8" s="121">
        <v>1668</v>
      </c>
      <c r="K8" s="133">
        <f>B8*100/B5</f>
        <v>12.179487179487179</v>
      </c>
      <c r="L8" s="133">
        <f>C8*100/C5</f>
        <v>11.58008658008658</v>
      </c>
      <c r="M8" s="133">
        <f>D8*100/D5</f>
        <v>11.395629440943827</v>
      </c>
      <c r="N8" s="133">
        <f>E8*100/E5</f>
        <v>11.514253980007405</v>
      </c>
      <c r="O8" s="129">
        <v>13.1</v>
      </c>
      <c r="P8" s="129">
        <v>12.6</v>
      </c>
      <c r="Q8" s="129">
        <v>13.3</v>
      </c>
      <c r="R8" s="129">
        <v>14.3</v>
      </c>
      <c r="S8" s="129">
        <v>14.3</v>
      </c>
    </row>
    <row r="9" spans="1:19" s="1" customFormat="1" ht="15.75" customHeight="1">
      <c r="A9" s="122" t="s">
        <v>170</v>
      </c>
      <c r="B9" s="121">
        <v>728</v>
      </c>
      <c r="C9" s="121">
        <v>774</v>
      </c>
      <c r="D9" s="121">
        <v>876</v>
      </c>
      <c r="E9" s="121">
        <v>903</v>
      </c>
      <c r="F9" s="121">
        <v>987</v>
      </c>
      <c r="G9" s="121">
        <v>1062</v>
      </c>
      <c r="H9" s="121">
        <v>1213</v>
      </c>
      <c r="I9" s="121">
        <v>1117</v>
      </c>
      <c r="J9" s="121">
        <v>1379</v>
      </c>
      <c r="K9" s="133">
        <f>B9*100/B5</f>
        <v>12.280701754385966</v>
      </c>
      <c r="L9" s="133">
        <f>C9*100/C5</f>
        <v>11.96660482374768</v>
      </c>
      <c r="M9" s="133">
        <f>D9*100/D5</f>
        <v>11.74420163560799</v>
      </c>
      <c r="N9" s="133">
        <f>E9*100/E5</f>
        <v>11.14402073306183</v>
      </c>
      <c r="O9" s="129">
        <v>11.7</v>
      </c>
      <c r="P9" s="129">
        <v>11.1</v>
      </c>
      <c r="Q9" s="129">
        <v>11.6</v>
      </c>
      <c r="R9" s="129">
        <v>10.8</v>
      </c>
      <c r="S9" s="129">
        <v>11.8</v>
      </c>
    </row>
    <row r="10" spans="1:19" s="1" customFormat="1" ht="15.75" customHeight="1" thickBot="1">
      <c r="A10" s="127" t="s">
        <v>168</v>
      </c>
      <c r="B10" s="123">
        <v>121</v>
      </c>
      <c r="C10" s="123">
        <v>148</v>
      </c>
      <c r="D10" s="123">
        <v>211</v>
      </c>
      <c r="E10" s="123">
        <v>231</v>
      </c>
      <c r="F10" s="123">
        <v>276</v>
      </c>
      <c r="G10" s="123">
        <v>326</v>
      </c>
      <c r="H10" s="123">
        <v>453</v>
      </c>
      <c r="I10" s="123">
        <v>480</v>
      </c>
      <c r="J10" s="123">
        <v>448</v>
      </c>
      <c r="K10" s="134">
        <f>B10*100/B5</f>
        <v>2.041160593792173</v>
      </c>
      <c r="L10" s="134">
        <f>C10*100/C5</f>
        <v>2.2881880024737167</v>
      </c>
      <c r="M10" s="134">
        <f>D10*100/D5</f>
        <v>2.8287974259284088</v>
      </c>
      <c r="N10" s="134">
        <f>E10*100/E5</f>
        <v>2.850796001480933</v>
      </c>
      <c r="O10" s="130">
        <v>3.3</v>
      </c>
      <c r="P10" s="130">
        <v>3.4</v>
      </c>
      <c r="Q10" s="130">
        <v>4.4</v>
      </c>
      <c r="R10" s="130">
        <v>4.7</v>
      </c>
      <c r="S10" s="130">
        <v>3.8</v>
      </c>
    </row>
    <row r="11" spans="1:19" s="1" customFormat="1" ht="15.75" customHeight="1" thickBot="1">
      <c r="A11" s="98" t="s">
        <v>171</v>
      </c>
      <c r="B11" s="126">
        <f aca="true" t="shared" si="1" ref="B11:O11">SUM(B12:B14)</f>
        <v>6624</v>
      </c>
      <c r="C11" s="126">
        <f t="shared" si="1"/>
        <v>7250</v>
      </c>
      <c r="D11" s="126">
        <f t="shared" si="1"/>
        <v>8466</v>
      </c>
      <c r="E11" s="126">
        <f t="shared" si="1"/>
        <v>9384</v>
      </c>
      <c r="F11" s="126">
        <f t="shared" si="1"/>
        <v>10076</v>
      </c>
      <c r="G11" s="126">
        <f t="shared" si="1"/>
        <v>11352</v>
      </c>
      <c r="H11" s="126">
        <f>SUM(H12:H14)</f>
        <v>12888</v>
      </c>
      <c r="I11" s="126">
        <f>SUM(I12:I14)</f>
        <v>12663</v>
      </c>
      <c r="J11" s="126">
        <f>SUM(J12:J14)</f>
        <v>14006</v>
      </c>
      <c r="K11" s="202">
        <f t="shared" si="1"/>
        <v>100</v>
      </c>
      <c r="L11" s="131">
        <f t="shared" si="1"/>
        <v>100</v>
      </c>
      <c r="M11" s="131">
        <f t="shared" si="1"/>
        <v>100</v>
      </c>
      <c r="N11" s="131">
        <f t="shared" si="1"/>
        <v>100</v>
      </c>
      <c r="O11" s="131">
        <f t="shared" si="1"/>
        <v>100</v>
      </c>
      <c r="P11" s="131">
        <v>100</v>
      </c>
      <c r="Q11" s="131">
        <v>100</v>
      </c>
      <c r="R11" s="131">
        <v>100</v>
      </c>
      <c r="S11" s="131">
        <v>100</v>
      </c>
    </row>
    <row r="12" spans="1:19" s="1" customFormat="1" ht="15.75" customHeight="1">
      <c r="A12" s="118" t="s">
        <v>165</v>
      </c>
      <c r="B12" s="199">
        <v>5889</v>
      </c>
      <c r="C12" s="199">
        <v>6413</v>
      </c>
      <c r="D12" s="199">
        <v>7692</v>
      </c>
      <c r="E12" s="199">
        <v>8378</v>
      </c>
      <c r="F12" s="199">
        <v>8986</v>
      </c>
      <c r="G12" s="199">
        <v>9918</v>
      </c>
      <c r="H12" s="199">
        <v>10970</v>
      </c>
      <c r="I12" s="199">
        <v>10949</v>
      </c>
      <c r="J12" s="199">
        <v>11926</v>
      </c>
      <c r="K12" s="200">
        <f>B12*100/B11</f>
        <v>88.90398550724638</v>
      </c>
      <c r="L12" s="200">
        <f>C12*100/C11</f>
        <v>88.45517241379311</v>
      </c>
      <c r="M12" s="200">
        <f>D12*100/D11</f>
        <v>90.85754783841247</v>
      </c>
      <c r="N12" s="200">
        <f>E12*100/E11</f>
        <v>89.27962489343564</v>
      </c>
      <c r="O12" s="199">
        <v>89.2</v>
      </c>
      <c r="P12" s="201">
        <v>87.4</v>
      </c>
      <c r="Q12" s="201">
        <v>85.1</v>
      </c>
      <c r="R12" s="201">
        <v>86.5</v>
      </c>
      <c r="S12" s="201">
        <v>85.1</v>
      </c>
    </row>
    <row r="13" spans="1:19" s="1" customFormat="1" ht="31.5" customHeight="1">
      <c r="A13" s="122" t="s">
        <v>213</v>
      </c>
      <c r="B13" s="121">
        <v>758</v>
      </c>
      <c r="C13" s="121">
        <v>857</v>
      </c>
      <c r="D13" s="121">
        <v>779</v>
      </c>
      <c r="E13" s="121">
        <v>982</v>
      </c>
      <c r="F13" s="121">
        <v>1056</v>
      </c>
      <c r="G13" s="121">
        <v>1428</v>
      </c>
      <c r="H13" s="121">
        <v>1890</v>
      </c>
      <c r="I13" s="121">
        <v>1716</v>
      </c>
      <c r="J13" s="121">
        <v>2076</v>
      </c>
      <c r="K13" s="133">
        <f>B13*100/B11</f>
        <v>11.443236714975846</v>
      </c>
      <c r="L13" s="133">
        <f>C13*100/C11</f>
        <v>11.820689655172414</v>
      </c>
      <c r="M13" s="133">
        <f>D13*100/D11</f>
        <v>9.201511930073234</v>
      </c>
      <c r="N13" s="133">
        <f>E13*100/E11</f>
        <v>10.46462063086104</v>
      </c>
      <c r="O13" s="121">
        <v>10.5</v>
      </c>
      <c r="P13" s="129">
        <v>12.6</v>
      </c>
      <c r="Q13" s="129">
        <v>14.7</v>
      </c>
      <c r="R13" s="129">
        <v>13.6</v>
      </c>
      <c r="S13" s="129">
        <v>14.8</v>
      </c>
    </row>
    <row r="14" spans="1:19" s="1" customFormat="1" ht="15.75" customHeight="1" thickBot="1">
      <c r="A14" s="127" t="s">
        <v>166</v>
      </c>
      <c r="B14" s="260">
        <v>-23</v>
      </c>
      <c r="C14" s="260">
        <v>-20</v>
      </c>
      <c r="D14" s="260">
        <v>-5</v>
      </c>
      <c r="E14" s="260">
        <v>24</v>
      </c>
      <c r="F14" s="260">
        <v>34</v>
      </c>
      <c r="G14" s="260">
        <v>6</v>
      </c>
      <c r="H14" s="260">
        <v>28</v>
      </c>
      <c r="I14" s="260">
        <v>-2</v>
      </c>
      <c r="J14" s="260">
        <v>4</v>
      </c>
      <c r="K14" s="261">
        <f>B14*100/B11</f>
        <v>-0.3472222222222222</v>
      </c>
      <c r="L14" s="261">
        <f>C14*100/C11</f>
        <v>-0.27586206896551724</v>
      </c>
      <c r="M14" s="261">
        <f>D14*100/D11</f>
        <v>-0.059059768485707535</v>
      </c>
      <c r="N14" s="261">
        <f>E14*100/E11</f>
        <v>0.2557544757033248</v>
      </c>
      <c r="O14" s="260">
        <v>0.3</v>
      </c>
      <c r="P14" s="260">
        <v>0.1</v>
      </c>
      <c r="Q14" s="260">
        <v>0.2</v>
      </c>
      <c r="R14" s="260">
        <v>0</v>
      </c>
      <c r="S14" s="260">
        <v>0</v>
      </c>
    </row>
    <row r="15" spans="1:19" s="1" customFormat="1" ht="15.75" customHeight="1" thickBot="1">
      <c r="A15" s="98" t="s">
        <v>167</v>
      </c>
      <c r="B15" s="125">
        <f aca="true" t="shared" si="2" ref="B15:H15">B11-B5</f>
        <v>696</v>
      </c>
      <c r="C15" s="125">
        <f t="shared" si="2"/>
        <v>782</v>
      </c>
      <c r="D15" s="125">
        <f t="shared" si="2"/>
        <v>1007</v>
      </c>
      <c r="E15" s="125">
        <f t="shared" si="2"/>
        <v>1281</v>
      </c>
      <c r="F15" s="125">
        <f t="shared" si="2"/>
        <v>1609</v>
      </c>
      <c r="G15" s="125">
        <f t="shared" si="2"/>
        <v>1804</v>
      </c>
      <c r="H15" s="125">
        <f t="shared" si="2"/>
        <v>2474</v>
      </c>
      <c r="I15" s="125">
        <f>I11-I5</f>
        <v>2357</v>
      </c>
      <c r="J15" s="125">
        <f>J11-J5</f>
        <v>2356</v>
      </c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6" s="1" customFormat="1" ht="13.5" customHeight="1">
      <c r="A16" s="3" t="s">
        <v>157</v>
      </c>
      <c r="B16" s="3"/>
      <c r="C16" s="2"/>
      <c r="D16" s="2"/>
      <c r="E16" s="2"/>
      <c r="F16" s="2"/>
    </row>
  </sheetData>
  <sheetProtection/>
  <mergeCells count="2">
    <mergeCell ref="B3:J3"/>
    <mergeCell ref="K3:S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7109375" style="0" customWidth="1"/>
    <col min="2" max="10" width="9.7109375" style="0" customWidth="1"/>
    <col min="11" max="15" width="10.7109375" style="0" customWidth="1"/>
  </cols>
  <sheetData>
    <row r="1" spans="1:12" s="1" customFormat="1" ht="19.5" customHeight="1">
      <c r="A1" s="4" t="s">
        <v>349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6.75" customHeight="1" thickBot="1"/>
    <row r="3" spans="2:18" s="1" customFormat="1" ht="13.5" customHeight="1" thickBot="1">
      <c r="B3" s="295" t="s">
        <v>90</v>
      </c>
      <c r="C3" s="295"/>
      <c r="D3" s="295"/>
      <c r="E3" s="295"/>
      <c r="F3" s="295"/>
      <c r="G3" s="295"/>
      <c r="H3" s="295"/>
      <c r="I3" s="295"/>
      <c r="J3" s="295"/>
      <c r="K3" s="375" t="s">
        <v>248</v>
      </c>
      <c r="L3" s="375"/>
      <c r="M3" s="375"/>
      <c r="N3" s="375"/>
      <c r="O3" s="375"/>
      <c r="P3" s="375"/>
      <c r="Q3" s="375"/>
      <c r="R3" s="375"/>
    </row>
    <row r="4" spans="1:18" s="1" customFormat="1" ht="13.5" thickBot="1">
      <c r="A4" s="29"/>
      <c r="B4" s="98">
        <v>2004</v>
      </c>
      <c r="C4" s="98">
        <v>2005</v>
      </c>
      <c r="D4" s="98">
        <v>2006</v>
      </c>
      <c r="E4" s="98">
        <v>2007</v>
      </c>
      <c r="F4" s="98">
        <v>2008</v>
      </c>
      <c r="G4" s="98">
        <v>2009</v>
      </c>
      <c r="H4" s="98">
        <v>2010</v>
      </c>
      <c r="I4" s="98">
        <v>2011</v>
      </c>
      <c r="J4" s="98">
        <v>2012</v>
      </c>
      <c r="K4" s="98" t="s">
        <v>1</v>
      </c>
      <c r="L4" s="98" t="s">
        <v>2</v>
      </c>
      <c r="M4" s="98" t="s">
        <v>3</v>
      </c>
      <c r="N4" s="98" t="s">
        <v>172</v>
      </c>
      <c r="O4" s="98" t="s">
        <v>173</v>
      </c>
      <c r="P4" s="98" t="s">
        <v>288</v>
      </c>
      <c r="Q4" s="98" t="s">
        <v>295</v>
      </c>
      <c r="R4" s="98" t="s">
        <v>296</v>
      </c>
    </row>
    <row r="5" spans="1:18" s="1" customFormat="1" ht="15.75" customHeight="1">
      <c r="A5" s="118" t="s">
        <v>165</v>
      </c>
      <c r="B5" s="136">
        <v>5889</v>
      </c>
      <c r="C5" s="136">
        <v>6413</v>
      </c>
      <c r="D5" s="136">
        <v>7692</v>
      </c>
      <c r="E5" s="136">
        <v>8378</v>
      </c>
      <c r="F5" s="136">
        <v>8986</v>
      </c>
      <c r="G5" s="136">
        <v>9918</v>
      </c>
      <c r="H5" s="136">
        <v>10970</v>
      </c>
      <c r="I5" s="136">
        <v>10949</v>
      </c>
      <c r="J5" s="136">
        <v>11926</v>
      </c>
      <c r="K5" s="132">
        <f aca="true" t="shared" si="0" ref="K5:M6">(C5-B5)*100/B5</f>
        <v>8.89794532178638</v>
      </c>
      <c r="L5" s="132">
        <f t="shared" si="0"/>
        <v>19.94386402619679</v>
      </c>
      <c r="M5" s="132">
        <f t="shared" si="0"/>
        <v>8.91835673426937</v>
      </c>
      <c r="N5" s="142">
        <v>7.3</v>
      </c>
      <c r="O5" s="142">
        <v>10.4</v>
      </c>
      <c r="P5" s="142">
        <v>10.6</v>
      </c>
      <c r="Q5" s="265">
        <v>0.2</v>
      </c>
      <c r="R5" s="265">
        <v>8.9</v>
      </c>
    </row>
    <row r="6" spans="1:18" s="1" customFormat="1" ht="15.75" customHeight="1" thickBot="1">
      <c r="A6" s="127" t="s">
        <v>163</v>
      </c>
      <c r="B6" s="137">
        <v>4202</v>
      </c>
      <c r="C6" s="137">
        <v>4587</v>
      </c>
      <c r="D6" s="137">
        <v>5357</v>
      </c>
      <c r="E6" s="137">
        <v>5965</v>
      </c>
      <c r="F6" s="137">
        <v>6059</v>
      </c>
      <c r="G6" s="137">
        <v>6873</v>
      </c>
      <c r="H6" s="137">
        <v>7295</v>
      </c>
      <c r="I6" s="137">
        <v>7201</v>
      </c>
      <c r="J6" s="137">
        <v>7881</v>
      </c>
      <c r="K6" s="134">
        <f t="shared" si="0"/>
        <v>9.162303664921465</v>
      </c>
      <c r="L6" s="134">
        <f t="shared" si="0"/>
        <v>16.786570743405274</v>
      </c>
      <c r="M6" s="134">
        <f t="shared" si="0"/>
        <v>11.349635990293075</v>
      </c>
      <c r="N6" s="143">
        <v>1.6</v>
      </c>
      <c r="O6" s="144">
        <v>13.4</v>
      </c>
      <c r="P6" s="144">
        <v>6.1</v>
      </c>
      <c r="Q6" s="266">
        <v>-1.3</v>
      </c>
      <c r="R6" s="266">
        <v>9.4</v>
      </c>
    </row>
    <row r="7" spans="1:18" s="26" customFormat="1" ht="15.75" customHeight="1" thickBot="1">
      <c r="A7" s="33"/>
      <c r="B7" s="31"/>
      <c r="C7" s="31"/>
      <c r="D7" s="31"/>
      <c r="E7" s="31"/>
      <c r="F7" s="31"/>
      <c r="G7" s="31"/>
      <c r="H7" s="31"/>
      <c r="I7" s="31"/>
      <c r="J7" s="31"/>
      <c r="K7" s="139"/>
      <c r="L7" s="139"/>
      <c r="M7" s="139"/>
      <c r="N7" s="145"/>
      <c r="O7" s="146"/>
      <c r="P7" s="146"/>
      <c r="Q7" s="267"/>
      <c r="R7" s="267"/>
    </row>
    <row r="8" spans="1:18" s="1" customFormat="1" ht="15.75" customHeight="1">
      <c r="A8" s="118" t="s">
        <v>204</v>
      </c>
      <c r="B8" s="136">
        <f>B5-B6</f>
        <v>1687</v>
      </c>
      <c r="C8" s="136">
        <f>C5-C6</f>
        <v>1826</v>
      </c>
      <c r="D8" s="136">
        <f>D5-D6</f>
        <v>2335</v>
      </c>
      <c r="E8" s="136">
        <f>E5-E6</f>
        <v>2413</v>
      </c>
      <c r="F8" s="136">
        <v>2927</v>
      </c>
      <c r="G8" s="136">
        <v>3045</v>
      </c>
      <c r="H8" s="136">
        <f>H5-H6</f>
        <v>3675</v>
      </c>
      <c r="I8" s="136">
        <v>3748</v>
      </c>
      <c r="J8" s="136">
        <v>4045</v>
      </c>
      <c r="K8" s="132">
        <f aca="true" t="shared" si="1" ref="K8:M9">(C8-B8)*100/B8</f>
        <v>8.239478363959691</v>
      </c>
      <c r="L8" s="132">
        <f t="shared" si="1"/>
        <v>27.87513691128149</v>
      </c>
      <c r="M8" s="132">
        <f t="shared" si="1"/>
        <v>3.3404710920770877</v>
      </c>
      <c r="N8" s="142">
        <v>21.3</v>
      </c>
      <c r="O8" s="142">
        <v>4</v>
      </c>
      <c r="P8" s="142">
        <v>20.7</v>
      </c>
      <c r="Q8" s="265">
        <v>2</v>
      </c>
      <c r="R8" s="265">
        <v>7.9</v>
      </c>
    </row>
    <row r="9" spans="1:18" s="1" customFormat="1" ht="15.75" customHeight="1" thickBot="1">
      <c r="A9" s="127" t="s">
        <v>205</v>
      </c>
      <c r="B9" s="137">
        <v>155</v>
      </c>
      <c r="C9" s="137">
        <v>210</v>
      </c>
      <c r="D9" s="137">
        <v>165</v>
      </c>
      <c r="E9" s="137">
        <v>71</v>
      </c>
      <c r="F9" s="137">
        <v>39</v>
      </c>
      <c r="G9" s="137">
        <v>82</v>
      </c>
      <c r="H9" s="137">
        <v>70</v>
      </c>
      <c r="I9" s="137">
        <v>37</v>
      </c>
      <c r="J9" s="137">
        <v>274</v>
      </c>
      <c r="K9" s="134">
        <f t="shared" si="1"/>
        <v>35.483870967741936</v>
      </c>
      <c r="L9" s="134">
        <f t="shared" si="1"/>
        <v>-21.428571428571427</v>
      </c>
      <c r="M9" s="134">
        <f t="shared" si="1"/>
        <v>-56.96969696969697</v>
      </c>
      <c r="N9" s="143">
        <v>-45.1</v>
      </c>
      <c r="O9" s="144">
        <v>110.3</v>
      </c>
      <c r="P9" s="144">
        <v>14.6</v>
      </c>
      <c r="Q9" s="266">
        <v>-47.1</v>
      </c>
      <c r="R9" s="266">
        <v>640.5</v>
      </c>
    </row>
    <row r="10" spans="1:18" s="32" customFormat="1" ht="15.75" customHeight="1" thickBot="1">
      <c r="A10" s="160"/>
      <c r="B10" s="31"/>
      <c r="C10" s="31"/>
      <c r="D10" s="31"/>
      <c r="E10" s="31"/>
      <c r="F10" s="31"/>
      <c r="G10" s="31"/>
      <c r="H10" s="31"/>
      <c r="I10" s="31"/>
      <c r="J10" s="31"/>
      <c r="K10" s="138"/>
      <c r="L10" s="138"/>
      <c r="M10" s="138"/>
      <c r="N10" s="147"/>
      <c r="O10" s="147"/>
      <c r="P10" s="147"/>
      <c r="Q10" s="268"/>
      <c r="R10" s="268"/>
    </row>
    <row r="11" spans="1:18" s="26" customFormat="1" ht="15.75" customHeight="1">
      <c r="A11" s="118" t="s">
        <v>206</v>
      </c>
      <c r="B11" s="119">
        <f>B8-B9</f>
        <v>1532</v>
      </c>
      <c r="C11" s="119">
        <f>C8-C9</f>
        <v>1616</v>
      </c>
      <c r="D11" s="119">
        <f>D8-D9</f>
        <v>2170</v>
      </c>
      <c r="E11" s="119">
        <f>E8-E9</f>
        <v>2342</v>
      </c>
      <c r="F11" s="119">
        <v>2888</v>
      </c>
      <c r="G11" s="119">
        <v>2963</v>
      </c>
      <c r="H11" s="119">
        <v>3605</v>
      </c>
      <c r="I11" s="119">
        <v>3711</v>
      </c>
      <c r="J11" s="119">
        <v>3771</v>
      </c>
      <c r="K11" s="132">
        <f aca="true" t="shared" si="2" ref="K11:M12">(C11-B11)*100/B11</f>
        <v>5.483028720626632</v>
      </c>
      <c r="L11" s="132">
        <f t="shared" si="2"/>
        <v>34.28217821782178</v>
      </c>
      <c r="M11" s="132">
        <f t="shared" si="2"/>
        <v>7.926267281105991</v>
      </c>
      <c r="N11" s="148">
        <v>23.3</v>
      </c>
      <c r="O11" s="148">
        <v>2.6</v>
      </c>
      <c r="P11" s="148">
        <v>21.7</v>
      </c>
      <c r="Q11" s="269">
        <v>2.9</v>
      </c>
      <c r="R11" s="269">
        <v>1.6</v>
      </c>
    </row>
    <row r="12" spans="1:18" s="26" customFormat="1" ht="31.5" customHeight="1" thickBot="1">
      <c r="A12" s="127" t="s">
        <v>207</v>
      </c>
      <c r="B12" s="123">
        <v>758</v>
      </c>
      <c r="C12" s="123">
        <v>857</v>
      </c>
      <c r="D12" s="123">
        <v>779</v>
      </c>
      <c r="E12" s="123">
        <v>982</v>
      </c>
      <c r="F12" s="123">
        <v>1056</v>
      </c>
      <c r="G12" s="123">
        <v>1428</v>
      </c>
      <c r="H12" s="123">
        <v>1890</v>
      </c>
      <c r="I12" s="123">
        <v>1716</v>
      </c>
      <c r="J12" s="123">
        <v>2076</v>
      </c>
      <c r="K12" s="134">
        <f t="shared" si="2"/>
        <v>13.060686015831134</v>
      </c>
      <c r="L12" s="134">
        <f t="shared" si="2"/>
        <v>-9.101516919486581</v>
      </c>
      <c r="M12" s="134">
        <f t="shared" si="2"/>
        <v>26.059050064184852</v>
      </c>
      <c r="N12" s="143">
        <v>7.5</v>
      </c>
      <c r="O12" s="143">
        <v>35.2</v>
      </c>
      <c r="P12" s="143">
        <v>32.4</v>
      </c>
      <c r="Q12" s="270">
        <v>-9.2</v>
      </c>
      <c r="R12" s="270">
        <v>21</v>
      </c>
    </row>
    <row r="13" spans="1:18" s="26" customFormat="1" ht="15.75" customHeight="1" thickBot="1">
      <c r="A13" s="160"/>
      <c r="B13" s="31"/>
      <c r="C13" s="31"/>
      <c r="D13" s="31"/>
      <c r="E13" s="31"/>
      <c r="F13" s="31"/>
      <c r="G13" s="31"/>
      <c r="H13" s="31"/>
      <c r="I13" s="31"/>
      <c r="J13" s="31"/>
      <c r="K13" s="138"/>
      <c r="L13" s="138"/>
      <c r="M13" s="138"/>
      <c r="N13" s="147"/>
      <c r="O13" s="147"/>
      <c r="P13" s="147"/>
      <c r="Q13" s="268"/>
      <c r="R13" s="268"/>
    </row>
    <row r="14" spans="1:18" s="26" customFormat="1" ht="15.75" customHeight="1">
      <c r="A14" s="161" t="s">
        <v>208</v>
      </c>
      <c r="B14" s="119">
        <f>B11+B12</f>
        <v>2290</v>
      </c>
      <c r="C14" s="119">
        <f>C11+C12</f>
        <v>2473</v>
      </c>
      <c r="D14" s="119">
        <f>D11+D12</f>
        <v>2949</v>
      </c>
      <c r="E14" s="119">
        <f>E11+E12</f>
        <v>3324</v>
      </c>
      <c r="F14" s="119">
        <v>3944</v>
      </c>
      <c r="G14" s="119">
        <v>4391</v>
      </c>
      <c r="H14" s="119">
        <v>5495</v>
      </c>
      <c r="I14" s="119">
        <v>5427</v>
      </c>
      <c r="J14" s="119">
        <v>5847</v>
      </c>
      <c r="K14" s="132">
        <f aca="true" t="shared" si="3" ref="K14:M16">(C14-B14)*100/B14</f>
        <v>7.991266375545852</v>
      </c>
      <c r="L14" s="132">
        <f t="shared" si="3"/>
        <v>19.247877072381723</v>
      </c>
      <c r="M14" s="132">
        <f t="shared" si="3"/>
        <v>12.71617497456765</v>
      </c>
      <c r="N14" s="148">
        <v>18.7</v>
      </c>
      <c r="O14" s="148">
        <v>11.3</v>
      </c>
      <c r="P14" s="148">
        <v>25.1</v>
      </c>
      <c r="Q14" s="269">
        <v>-1.2</v>
      </c>
      <c r="R14" s="269">
        <v>7.7</v>
      </c>
    </row>
    <row r="15" spans="1:18" s="26" customFormat="1" ht="15.75" customHeight="1">
      <c r="A15" s="163" t="s">
        <v>169</v>
      </c>
      <c r="B15" s="121">
        <v>722</v>
      </c>
      <c r="C15" s="121">
        <v>749</v>
      </c>
      <c r="D15" s="121">
        <v>850</v>
      </c>
      <c r="E15" s="121">
        <v>933</v>
      </c>
      <c r="F15" s="121">
        <v>1106</v>
      </c>
      <c r="G15" s="121">
        <v>1205</v>
      </c>
      <c r="H15" s="121">
        <v>1383</v>
      </c>
      <c r="I15" s="121">
        <v>1471</v>
      </c>
      <c r="J15" s="121">
        <v>1668</v>
      </c>
      <c r="K15" s="133">
        <f t="shared" si="3"/>
        <v>3.739612188365651</v>
      </c>
      <c r="L15" s="133">
        <f t="shared" si="3"/>
        <v>13.484646194926569</v>
      </c>
      <c r="M15" s="133">
        <f t="shared" si="3"/>
        <v>9.764705882352942</v>
      </c>
      <c r="N15" s="149">
        <v>18.5</v>
      </c>
      <c r="O15" s="149">
        <v>9</v>
      </c>
      <c r="P15" s="149">
        <v>14.8</v>
      </c>
      <c r="Q15" s="262">
        <v>6.4</v>
      </c>
      <c r="R15" s="262">
        <v>13.4</v>
      </c>
    </row>
    <row r="16" spans="1:18" s="26" customFormat="1" ht="15.75" customHeight="1" thickBot="1">
      <c r="A16" s="162" t="s">
        <v>209</v>
      </c>
      <c r="B16" s="123">
        <v>728</v>
      </c>
      <c r="C16" s="123">
        <v>774</v>
      </c>
      <c r="D16" s="123">
        <v>876</v>
      </c>
      <c r="E16" s="123">
        <v>903</v>
      </c>
      <c r="F16" s="123">
        <v>987</v>
      </c>
      <c r="G16" s="123">
        <v>1062</v>
      </c>
      <c r="H16" s="123">
        <v>1213</v>
      </c>
      <c r="I16" s="123">
        <v>1117</v>
      </c>
      <c r="J16" s="123">
        <v>1379</v>
      </c>
      <c r="K16" s="134">
        <f t="shared" si="3"/>
        <v>6.318681318681318</v>
      </c>
      <c r="L16" s="134">
        <f t="shared" si="3"/>
        <v>13.178294573643411</v>
      </c>
      <c r="M16" s="134">
        <f t="shared" si="3"/>
        <v>3.0821917808219177</v>
      </c>
      <c r="N16" s="143">
        <v>9.3</v>
      </c>
      <c r="O16" s="143">
        <v>7.6</v>
      </c>
      <c r="P16" s="143">
        <v>14.2</v>
      </c>
      <c r="Q16" s="270">
        <v>-7.9</v>
      </c>
      <c r="R16" s="270">
        <v>23.5</v>
      </c>
    </row>
    <row r="17" spans="1:18" s="26" customFormat="1" ht="15.75" customHeight="1" thickBot="1">
      <c r="A17" s="160"/>
      <c r="B17" s="31"/>
      <c r="C17" s="31"/>
      <c r="D17" s="31"/>
      <c r="E17" s="31"/>
      <c r="F17" s="31"/>
      <c r="G17" s="31"/>
      <c r="H17" s="31"/>
      <c r="I17" s="31"/>
      <c r="J17" s="31"/>
      <c r="K17" s="140"/>
      <c r="L17" s="140"/>
      <c r="M17" s="140"/>
      <c r="N17" s="146"/>
      <c r="O17" s="146"/>
      <c r="P17" s="146"/>
      <c r="Q17" s="267"/>
      <c r="R17" s="267"/>
    </row>
    <row r="18" spans="1:18" s="26" customFormat="1" ht="15.75" customHeight="1">
      <c r="A18" s="118" t="s">
        <v>210</v>
      </c>
      <c r="B18" s="119">
        <f>B14-B15-B16</f>
        <v>840</v>
      </c>
      <c r="C18" s="119">
        <f>C14-C15-C16</f>
        <v>950</v>
      </c>
      <c r="D18" s="119">
        <f>D14-D15-D16</f>
        <v>1223</v>
      </c>
      <c r="E18" s="119">
        <f>E14-E15-E16</f>
        <v>1488</v>
      </c>
      <c r="F18" s="119">
        <v>1851</v>
      </c>
      <c r="G18" s="119">
        <v>2124</v>
      </c>
      <c r="H18" s="119">
        <v>2899</v>
      </c>
      <c r="I18" s="119">
        <v>2839</v>
      </c>
      <c r="J18" s="119">
        <v>2800</v>
      </c>
      <c r="K18" s="132">
        <f>(C18-B18)*100/B18</f>
        <v>13.095238095238095</v>
      </c>
      <c r="L18" s="132">
        <f>(D18-C18)*100/C18</f>
        <v>28.736842105263158</v>
      </c>
      <c r="M18" s="132">
        <f>(E18-D18)*100/D18</f>
        <v>21.668029435813573</v>
      </c>
      <c r="N18" s="148">
        <v>24.4</v>
      </c>
      <c r="O18" s="148">
        <v>14.7</v>
      </c>
      <c r="P18" s="148">
        <v>36.5</v>
      </c>
      <c r="Q18" s="269">
        <v>-2.1</v>
      </c>
      <c r="R18" s="269">
        <v>-1.4</v>
      </c>
    </row>
    <row r="19" spans="1:18" s="26" customFormat="1" ht="15.75" customHeight="1">
      <c r="A19" s="122" t="s">
        <v>211</v>
      </c>
      <c r="B19" s="263">
        <v>-23</v>
      </c>
      <c r="C19" s="263">
        <v>-20</v>
      </c>
      <c r="D19" s="263">
        <v>-5</v>
      </c>
      <c r="E19" s="263">
        <v>24</v>
      </c>
      <c r="F19" s="263">
        <v>34</v>
      </c>
      <c r="G19" s="263">
        <v>6</v>
      </c>
      <c r="H19" s="263">
        <v>28</v>
      </c>
      <c r="I19" s="263">
        <v>-2</v>
      </c>
      <c r="J19" s="263">
        <v>4</v>
      </c>
      <c r="K19" s="264"/>
      <c r="L19" s="264"/>
      <c r="M19" s="264"/>
      <c r="N19" s="264"/>
      <c r="O19" s="264"/>
      <c r="P19" s="264"/>
      <c r="Q19" s="264"/>
      <c r="R19" s="264"/>
    </row>
    <row r="20" spans="1:18" s="26" customFormat="1" ht="15.75" customHeight="1" thickBot="1">
      <c r="A20" s="127" t="s">
        <v>168</v>
      </c>
      <c r="B20" s="123">
        <v>121</v>
      </c>
      <c r="C20" s="123">
        <v>148</v>
      </c>
      <c r="D20" s="123">
        <v>211</v>
      </c>
      <c r="E20" s="123">
        <v>231</v>
      </c>
      <c r="F20" s="123">
        <v>276</v>
      </c>
      <c r="G20" s="123">
        <v>326</v>
      </c>
      <c r="H20" s="123">
        <v>453</v>
      </c>
      <c r="I20" s="123">
        <v>480</v>
      </c>
      <c r="J20" s="123">
        <v>448</v>
      </c>
      <c r="K20" s="134">
        <f>(C20-B20)*100/B20</f>
        <v>22.31404958677686</v>
      </c>
      <c r="L20" s="134">
        <f>(D20-C20)*100/C20</f>
        <v>42.567567567567565</v>
      </c>
      <c r="M20" s="134">
        <f>(E20-D20)*100/D20</f>
        <v>9.47867298578199</v>
      </c>
      <c r="N20" s="143">
        <v>41.7</v>
      </c>
      <c r="O20" s="143">
        <v>-82.4</v>
      </c>
      <c r="P20" s="143">
        <v>366.7</v>
      </c>
      <c r="Q20" s="270">
        <v>6</v>
      </c>
      <c r="R20" s="270">
        <v>-6.7</v>
      </c>
    </row>
    <row r="21" spans="1:18" s="26" customFormat="1" ht="15.75" customHeight="1" thickBot="1">
      <c r="A21" s="33"/>
      <c r="B21" s="31"/>
      <c r="C21" s="31"/>
      <c r="D21" s="31"/>
      <c r="E21" s="31"/>
      <c r="F21" s="31"/>
      <c r="G21" s="31"/>
      <c r="H21" s="31"/>
      <c r="I21" s="31"/>
      <c r="J21" s="31"/>
      <c r="K21" s="138"/>
      <c r="L21" s="138"/>
      <c r="M21" s="138"/>
      <c r="N21" s="147"/>
      <c r="O21" s="147"/>
      <c r="P21" s="147"/>
      <c r="Q21" s="268"/>
      <c r="R21" s="268"/>
    </row>
    <row r="22" spans="1:18" s="30" customFormat="1" ht="15.75" customHeight="1" thickBot="1">
      <c r="A22" s="164" t="s">
        <v>212</v>
      </c>
      <c r="B22" s="125">
        <f aca="true" t="shared" si="4" ref="B22:G22">B18+B19-B20</f>
        <v>696</v>
      </c>
      <c r="C22" s="125">
        <f t="shared" si="4"/>
        <v>782</v>
      </c>
      <c r="D22" s="125">
        <f t="shared" si="4"/>
        <v>1007</v>
      </c>
      <c r="E22" s="125">
        <f t="shared" si="4"/>
        <v>1281</v>
      </c>
      <c r="F22" s="125">
        <f t="shared" si="4"/>
        <v>1609</v>
      </c>
      <c r="G22" s="125">
        <f t="shared" si="4"/>
        <v>1804</v>
      </c>
      <c r="H22" s="125">
        <f>H18+H19-H20</f>
        <v>2474</v>
      </c>
      <c r="I22" s="125">
        <v>2357</v>
      </c>
      <c r="J22" s="125">
        <v>2356</v>
      </c>
      <c r="K22" s="141">
        <f aca="true" t="shared" si="5" ref="K22:P22">(C22-B22)*100/B22</f>
        <v>12.35632183908046</v>
      </c>
      <c r="L22" s="141">
        <f t="shared" si="5"/>
        <v>28.77237851662404</v>
      </c>
      <c r="M22" s="141">
        <f t="shared" si="5"/>
        <v>27.20953326713009</v>
      </c>
      <c r="N22" s="141">
        <f t="shared" si="5"/>
        <v>25.604996096799375</v>
      </c>
      <c r="O22" s="141">
        <f t="shared" si="5"/>
        <v>12.119328775637042</v>
      </c>
      <c r="P22" s="141">
        <f t="shared" si="5"/>
        <v>37.13968957871397</v>
      </c>
      <c r="Q22" s="271">
        <v>-4.8</v>
      </c>
      <c r="R22" s="272">
        <f>(J22-I22)*100/I22</f>
        <v>-0.04242681374628765</v>
      </c>
    </row>
    <row r="23" spans="1:6" s="1" customFormat="1" ht="13.5" customHeight="1">
      <c r="A23" s="3" t="s">
        <v>157</v>
      </c>
      <c r="B23" s="3"/>
      <c r="C23" s="2"/>
      <c r="D23" s="2"/>
      <c r="E23" s="2"/>
      <c r="F23" s="2"/>
    </row>
  </sheetData>
  <sheetProtection/>
  <mergeCells count="2">
    <mergeCell ref="B3:J3"/>
    <mergeCell ref="K3:R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8" customWidth="1"/>
  </cols>
  <sheetData>
    <row r="1" spans="1:11" ht="26.25" thickBot="1">
      <c r="A1" s="292" t="s">
        <v>227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7109375" style="0" customWidth="1"/>
    <col min="2" max="14" width="9.7109375" style="0" customWidth="1"/>
    <col min="16" max="16" width="9.7109375" style="0" customWidth="1"/>
  </cols>
  <sheetData>
    <row r="1" spans="1:12" s="1" customFormat="1" ht="19.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9" s="1" customFormat="1" ht="6.75" customHeight="1" thickBot="1">
      <c r="A2" s="3"/>
      <c r="B2" s="3"/>
      <c r="C2" s="2"/>
      <c r="D2" s="2"/>
      <c r="E2" s="2"/>
      <c r="F2" s="2"/>
      <c r="G2" s="2"/>
      <c r="H2" s="2"/>
      <c r="I2" s="2"/>
    </row>
    <row r="3" spans="1:17" s="1" customFormat="1" ht="13.5" customHeight="1" thickBot="1">
      <c r="A3" s="3"/>
      <c r="B3" s="375" t="s">
        <v>90</v>
      </c>
      <c r="C3" s="375"/>
      <c r="D3" s="375"/>
      <c r="E3" s="375"/>
      <c r="F3" s="375"/>
      <c r="G3" s="375"/>
      <c r="H3" s="375"/>
      <c r="I3" s="375"/>
      <c r="J3" s="375" t="s">
        <v>182</v>
      </c>
      <c r="K3" s="375"/>
      <c r="L3" s="375"/>
      <c r="M3" s="375"/>
      <c r="N3" s="375"/>
      <c r="O3" s="375"/>
      <c r="P3" s="375"/>
      <c r="Q3" s="375"/>
    </row>
    <row r="4" spans="1:17" s="1" customFormat="1" ht="13.5" thickBot="1">
      <c r="A4" s="99" t="s">
        <v>174</v>
      </c>
      <c r="B4" s="98">
        <v>2005</v>
      </c>
      <c r="C4" s="117">
        <v>2006</v>
      </c>
      <c r="D4" s="98">
        <v>2007</v>
      </c>
      <c r="E4" s="117">
        <v>2008</v>
      </c>
      <c r="F4" s="98">
        <v>2009</v>
      </c>
      <c r="G4" s="98">
        <v>2010</v>
      </c>
      <c r="H4" s="98">
        <v>2011</v>
      </c>
      <c r="I4" s="98">
        <v>2012</v>
      </c>
      <c r="J4" s="98">
        <v>2005</v>
      </c>
      <c r="K4" s="117">
        <v>2006</v>
      </c>
      <c r="L4" s="98">
        <v>2007</v>
      </c>
      <c r="M4" s="117">
        <v>2008</v>
      </c>
      <c r="N4" s="98">
        <v>2009</v>
      </c>
      <c r="O4" s="98">
        <v>2010</v>
      </c>
      <c r="P4" s="98">
        <v>2011</v>
      </c>
      <c r="Q4" s="98">
        <v>2012</v>
      </c>
    </row>
    <row r="5" spans="1:17" s="1" customFormat="1" ht="15.75" customHeight="1">
      <c r="A5" s="118" t="s">
        <v>154</v>
      </c>
      <c r="B5" s="119">
        <v>344</v>
      </c>
      <c r="C5" s="151">
        <v>328</v>
      </c>
      <c r="D5" s="154">
        <v>362</v>
      </c>
      <c r="E5" s="154">
        <v>426</v>
      </c>
      <c r="F5" s="151">
        <v>421</v>
      </c>
      <c r="G5" s="151">
        <v>554</v>
      </c>
      <c r="H5" s="151">
        <v>644</v>
      </c>
      <c r="I5" s="151">
        <v>683</v>
      </c>
      <c r="J5" s="175">
        <f aca="true" t="shared" si="0" ref="J5:N11">B5*100/B$12</f>
        <v>1.2672683735494565</v>
      </c>
      <c r="K5" s="175">
        <f t="shared" si="0"/>
        <v>1.1204099060631938</v>
      </c>
      <c r="L5" s="175">
        <f t="shared" si="0"/>
        <v>1.0421164752281429</v>
      </c>
      <c r="M5" s="175">
        <f t="shared" si="0"/>
        <v>1.0120688016725268</v>
      </c>
      <c r="N5" s="175">
        <f t="shared" si="0"/>
        <v>0.8847511768661735</v>
      </c>
      <c r="O5" s="214">
        <f>G5/G$12</f>
        <v>0.009495406554230083</v>
      </c>
      <c r="P5" s="175">
        <f aca="true" t="shared" si="1" ref="P5:P11">H5*100/H$12</f>
        <v>0.9721341665911905</v>
      </c>
      <c r="Q5" s="214">
        <f>I5/I$12</f>
        <v>0.009291758495905095</v>
      </c>
    </row>
    <row r="6" spans="1:17" s="1" customFormat="1" ht="15.75" customHeight="1">
      <c r="A6" s="122" t="s">
        <v>151</v>
      </c>
      <c r="B6" s="121">
        <v>4027</v>
      </c>
      <c r="C6" s="152">
        <v>4058</v>
      </c>
      <c r="D6" s="79">
        <v>4650</v>
      </c>
      <c r="E6" s="79">
        <v>5403</v>
      </c>
      <c r="F6" s="152">
        <v>5629</v>
      </c>
      <c r="G6" s="152">
        <v>6564</v>
      </c>
      <c r="H6" s="152">
        <v>7445</v>
      </c>
      <c r="I6" s="152">
        <v>8438</v>
      </c>
      <c r="J6" s="176">
        <f t="shared" si="0"/>
        <v>14.835144593847854</v>
      </c>
      <c r="K6" s="176">
        <f t="shared" si="0"/>
        <v>13.861656703672075</v>
      </c>
      <c r="L6" s="176">
        <f t="shared" si="0"/>
        <v>13.386302789532774</v>
      </c>
      <c r="M6" s="176">
        <f t="shared" si="0"/>
        <v>12.836168393043808</v>
      </c>
      <c r="N6" s="176">
        <f t="shared" si="0"/>
        <v>11.829606590450572</v>
      </c>
      <c r="O6" s="216">
        <f aca="true" t="shared" si="2" ref="O6:O11">G6/G$12</f>
        <v>0.11250514191690662</v>
      </c>
      <c r="P6" s="176">
        <f t="shared" si="1"/>
        <v>11.238414394831386</v>
      </c>
      <c r="Q6" s="216">
        <f aca="true" t="shared" si="3" ref="Q6:Q11">I6/I$12</f>
        <v>0.11479335020270454</v>
      </c>
    </row>
    <row r="7" spans="1:17" s="1" customFormat="1" ht="15.75" customHeight="1">
      <c r="A7" s="122" t="s">
        <v>175</v>
      </c>
      <c r="B7" s="121">
        <v>4206</v>
      </c>
      <c r="C7" s="152">
        <v>4317</v>
      </c>
      <c r="D7" s="79">
        <v>4757</v>
      </c>
      <c r="E7" s="79">
        <v>6502</v>
      </c>
      <c r="F7" s="152">
        <v>7295</v>
      </c>
      <c r="G7" s="152">
        <v>9494</v>
      </c>
      <c r="H7" s="152">
        <v>10751</v>
      </c>
      <c r="I7" s="152">
        <v>12267</v>
      </c>
      <c r="J7" s="176">
        <f t="shared" si="0"/>
        <v>15.494566218456438</v>
      </c>
      <c r="K7" s="176">
        <f t="shared" si="0"/>
        <v>14.746370623398805</v>
      </c>
      <c r="L7" s="176">
        <f t="shared" si="0"/>
        <v>13.694331692431701</v>
      </c>
      <c r="M7" s="176">
        <f t="shared" si="0"/>
        <v>15.447115841490069</v>
      </c>
      <c r="N7" s="176">
        <f t="shared" si="0"/>
        <v>15.330783456624076</v>
      </c>
      <c r="O7" s="216">
        <f t="shared" si="2"/>
        <v>0.16272453037158918</v>
      </c>
      <c r="P7" s="176">
        <f t="shared" si="1"/>
        <v>16.22890438667995</v>
      </c>
      <c r="Q7" s="216">
        <f t="shared" si="3"/>
        <v>0.16688433597257366</v>
      </c>
    </row>
    <row r="8" spans="1:17" s="1" customFormat="1" ht="15.75" customHeight="1">
      <c r="A8" s="122" t="s">
        <v>148</v>
      </c>
      <c r="B8" s="121">
        <v>11537</v>
      </c>
      <c r="C8" s="152">
        <v>12387</v>
      </c>
      <c r="D8" s="79">
        <v>14952</v>
      </c>
      <c r="E8" s="79">
        <v>17266</v>
      </c>
      <c r="F8" s="152">
        <v>18178</v>
      </c>
      <c r="G8" s="152">
        <v>21046</v>
      </c>
      <c r="H8" s="152">
        <v>23257</v>
      </c>
      <c r="I8" s="152">
        <v>25414</v>
      </c>
      <c r="J8" s="176">
        <f t="shared" si="0"/>
        <v>42.50138146988396</v>
      </c>
      <c r="K8" s="176">
        <f t="shared" si="0"/>
        <v>42.31255337318531</v>
      </c>
      <c r="L8" s="176">
        <f t="shared" si="0"/>
        <v>43.04344071163313</v>
      </c>
      <c r="M8" s="176">
        <f t="shared" si="0"/>
        <v>41.01967119642688</v>
      </c>
      <c r="N8" s="176">
        <f t="shared" si="0"/>
        <v>38.20191661062542</v>
      </c>
      <c r="O8" s="216">
        <f t="shared" si="2"/>
        <v>0.36072261072261075</v>
      </c>
      <c r="P8" s="176">
        <f t="shared" si="1"/>
        <v>35.10702532983124</v>
      </c>
      <c r="Q8" s="216">
        <f t="shared" si="3"/>
        <v>0.34574048377003236</v>
      </c>
    </row>
    <row r="9" spans="1:17" s="1" customFormat="1" ht="15.75" customHeight="1">
      <c r="A9" s="120" t="s">
        <v>176</v>
      </c>
      <c r="B9" s="121">
        <v>1131</v>
      </c>
      <c r="C9" s="152">
        <v>1385</v>
      </c>
      <c r="D9" s="79">
        <v>1870</v>
      </c>
      <c r="E9" s="79">
        <v>3105</v>
      </c>
      <c r="F9" s="152">
        <v>3878</v>
      </c>
      <c r="G9" s="152">
        <v>4927</v>
      </c>
      <c r="H9" s="152">
        <v>5226</v>
      </c>
      <c r="I9" s="152">
        <v>5127</v>
      </c>
      <c r="J9" s="176">
        <f t="shared" si="0"/>
        <v>4.166513170012894</v>
      </c>
      <c r="K9" s="176">
        <f t="shared" si="0"/>
        <v>4.730999146029035</v>
      </c>
      <c r="L9" s="176">
        <f t="shared" si="0"/>
        <v>5.383308863747589</v>
      </c>
      <c r="M9" s="176">
        <f t="shared" si="0"/>
        <v>7.376698660077925</v>
      </c>
      <c r="N9" s="176">
        <f t="shared" si="0"/>
        <v>8.149798251513113</v>
      </c>
      <c r="O9" s="216">
        <f t="shared" si="2"/>
        <v>0.08444741532976827</v>
      </c>
      <c r="P9" s="176">
        <f t="shared" si="1"/>
        <v>7.888778190381306</v>
      </c>
      <c r="Q9" s="216">
        <f t="shared" si="3"/>
        <v>0.06974940821157456</v>
      </c>
    </row>
    <row r="10" spans="1:17" s="1" customFormat="1" ht="15.75" customHeight="1">
      <c r="A10" s="120" t="s">
        <v>177</v>
      </c>
      <c r="B10" s="121">
        <v>1172</v>
      </c>
      <c r="C10" s="152">
        <v>1187</v>
      </c>
      <c r="D10" s="79">
        <v>1376</v>
      </c>
      <c r="E10" s="79">
        <v>1683</v>
      </c>
      <c r="F10" s="152">
        <v>1606</v>
      </c>
      <c r="G10" s="152">
        <v>2036</v>
      </c>
      <c r="H10" s="152">
        <v>2055</v>
      </c>
      <c r="I10" s="152">
        <v>2209</v>
      </c>
      <c r="J10" s="176">
        <f t="shared" si="0"/>
        <v>4.317553877325475</v>
      </c>
      <c r="K10" s="176">
        <f t="shared" si="0"/>
        <v>4.054654141759181</v>
      </c>
      <c r="L10" s="176">
        <f t="shared" si="0"/>
        <v>3.961194115784322</v>
      </c>
      <c r="M10" s="176">
        <f t="shared" si="0"/>
        <v>3.998384491114701</v>
      </c>
      <c r="N10" s="176">
        <f t="shared" si="0"/>
        <v>3.375084061869536</v>
      </c>
      <c r="O10" s="216">
        <f t="shared" si="2"/>
        <v>0.03489647607294666</v>
      </c>
      <c r="P10" s="176">
        <f t="shared" si="1"/>
        <v>3.102074087492075</v>
      </c>
      <c r="Q10" s="216">
        <f t="shared" si="3"/>
        <v>0.030051968546785296</v>
      </c>
    </row>
    <row r="11" spans="1:17" s="1" customFormat="1" ht="15.75" customHeight="1" thickBot="1">
      <c r="A11" s="174" t="s">
        <v>178</v>
      </c>
      <c r="B11" s="123">
        <v>4728</v>
      </c>
      <c r="C11" s="153">
        <v>5613</v>
      </c>
      <c r="D11" s="34">
        <v>6770</v>
      </c>
      <c r="E11" s="34">
        <v>7707</v>
      </c>
      <c r="F11" s="153">
        <v>10577</v>
      </c>
      <c r="G11" s="153">
        <v>13723</v>
      </c>
      <c r="H11" s="153">
        <v>16868</v>
      </c>
      <c r="I11" s="153">
        <v>19368</v>
      </c>
      <c r="J11" s="177">
        <f t="shared" si="0"/>
        <v>17.41757229692393</v>
      </c>
      <c r="K11" s="177">
        <f t="shared" si="0"/>
        <v>19.1733561058924</v>
      </c>
      <c r="L11" s="177">
        <f t="shared" si="0"/>
        <v>19.48930535164234</v>
      </c>
      <c r="M11" s="177">
        <f t="shared" si="0"/>
        <v>18.309892616174096</v>
      </c>
      <c r="N11" s="177">
        <f t="shared" si="0"/>
        <v>22.22805985205111</v>
      </c>
      <c r="O11" s="217">
        <f t="shared" si="2"/>
        <v>0.23520841903194845</v>
      </c>
      <c r="P11" s="177">
        <f t="shared" si="1"/>
        <v>25.46266944419286</v>
      </c>
      <c r="Q11" s="217">
        <f t="shared" si="3"/>
        <v>0.26348869480042447</v>
      </c>
    </row>
    <row r="12" spans="1:17" s="25" customFormat="1" ht="15.75" customHeight="1" thickBot="1">
      <c r="A12" s="117" t="s">
        <v>88</v>
      </c>
      <c r="B12" s="125">
        <f aca="true" t="shared" si="4" ref="B12:N12">SUM(B5:B11)</f>
        <v>27145</v>
      </c>
      <c r="C12" s="156">
        <f t="shared" si="4"/>
        <v>29275</v>
      </c>
      <c r="D12" s="156">
        <f t="shared" si="4"/>
        <v>34737</v>
      </c>
      <c r="E12" s="156">
        <f t="shared" si="4"/>
        <v>42092</v>
      </c>
      <c r="F12" s="156">
        <f t="shared" si="4"/>
        <v>47584</v>
      </c>
      <c r="G12" s="156">
        <f>SUM(G5:G11)</f>
        <v>58344</v>
      </c>
      <c r="H12" s="156">
        <f>SUM(H5:H11)</f>
        <v>66246</v>
      </c>
      <c r="I12" s="156">
        <f>SUM(I5:I11)</f>
        <v>73506</v>
      </c>
      <c r="J12" s="178">
        <f t="shared" si="4"/>
        <v>100</v>
      </c>
      <c r="K12" s="178">
        <f t="shared" si="4"/>
        <v>100</v>
      </c>
      <c r="L12" s="178">
        <f t="shared" si="4"/>
        <v>100</v>
      </c>
      <c r="M12" s="178">
        <f t="shared" si="4"/>
        <v>100</v>
      </c>
      <c r="N12" s="178">
        <f t="shared" si="4"/>
        <v>100</v>
      </c>
      <c r="O12" s="215">
        <f>SUM(O5:O11)</f>
        <v>1</v>
      </c>
      <c r="P12" s="178">
        <f>SUM(P5:P11)</f>
        <v>100</v>
      </c>
      <c r="Q12" s="215">
        <f>SUM(Q5:Q11)</f>
        <v>1</v>
      </c>
    </row>
    <row r="13" spans="1:9" s="1" customFormat="1" ht="13.5" customHeight="1">
      <c r="A13" s="3" t="s">
        <v>157</v>
      </c>
      <c r="B13" s="3"/>
      <c r="C13" s="2"/>
      <c r="D13" s="2"/>
      <c r="E13" s="2"/>
      <c r="F13" s="2"/>
      <c r="G13" s="2"/>
      <c r="H13" s="2"/>
      <c r="I13" s="2"/>
    </row>
    <row r="17" spans="7:9" ht="12.75">
      <c r="G17" s="236"/>
      <c r="I17" s="236"/>
    </row>
    <row r="20" spans="6:10" ht="12.75">
      <c r="F20" s="230"/>
      <c r="G20" s="237"/>
      <c r="H20" s="230"/>
      <c r="I20" s="237"/>
      <c r="J20" s="236"/>
    </row>
    <row r="21" spans="6:10" ht="12.75">
      <c r="F21" s="230"/>
      <c r="G21" s="237"/>
      <c r="H21" s="230"/>
      <c r="I21" s="237"/>
      <c r="J21" s="236"/>
    </row>
    <row r="22" spans="6:10" ht="12.75">
      <c r="F22" s="230"/>
      <c r="G22" s="237"/>
      <c r="H22" s="230"/>
      <c r="I22" s="237"/>
      <c r="J22" s="236"/>
    </row>
    <row r="23" spans="6:10" ht="12.75">
      <c r="F23" s="230"/>
      <c r="G23" s="237"/>
      <c r="H23" s="230"/>
      <c r="I23" s="237"/>
      <c r="J23" s="236"/>
    </row>
    <row r="24" spans="6:10" ht="12.75">
      <c r="F24" s="230"/>
      <c r="G24" s="237"/>
      <c r="H24" s="230"/>
      <c r="I24" s="237"/>
      <c r="J24" s="236"/>
    </row>
    <row r="25" spans="6:10" ht="12.75">
      <c r="F25" s="230"/>
      <c r="G25" s="237"/>
      <c r="H25" s="230"/>
      <c r="I25" s="237"/>
      <c r="J25" s="236"/>
    </row>
    <row r="26" spans="6:10" ht="12.75">
      <c r="F26" s="230"/>
      <c r="G26" s="237"/>
      <c r="H26" s="230"/>
      <c r="I26" s="237"/>
      <c r="J26" s="236"/>
    </row>
    <row r="27" spans="6:10" ht="12.75">
      <c r="F27" s="230"/>
      <c r="G27" s="237"/>
      <c r="H27" s="230"/>
      <c r="I27" s="237"/>
      <c r="J27" s="236"/>
    </row>
  </sheetData>
  <sheetProtection/>
  <mergeCells count="2">
    <mergeCell ref="B3:I3"/>
    <mergeCell ref="J3:Q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9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140625" style="0" customWidth="1"/>
    <col min="2" max="2" width="12.140625" style="0" customWidth="1"/>
    <col min="3" max="4" width="16.421875" style="0" bestFit="1" customWidth="1"/>
    <col min="5" max="5" width="12.140625" style="0" bestFit="1" customWidth="1"/>
    <col min="6" max="6" width="10.7109375" style="0" customWidth="1"/>
    <col min="7" max="7" width="12.8515625" style="0" customWidth="1"/>
    <col min="8" max="8" width="10.7109375" style="0" customWidth="1"/>
  </cols>
  <sheetData>
    <row r="1" spans="1:9" s="1" customFormat="1" ht="19.5" customHeight="1">
      <c r="A1" s="4" t="s">
        <v>351</v>
      </c>
      <c r="B1" s="4"/>
      <c r="C1" s="4"/>
      <c r="D1" s="4"/>
      <c r="E1" s="4"/>
      <c r="F1" s="4"/>
      <c r="G1" s="4"/>
      <c r="H1" s="4"/>
      <c r="I1" s="4"/>
    </row>
    <row r="2" spans="1:9" s="1" customFormat="1" ht="6.75" customHeight="1" thickBot="1">
      <c r="A2" s="3"/>
      <c r="B2" s="3"/>
      <c r="C2" s="2"/>
      <c r="D2" s="2"/>
      <c r="E2" s="2"/>
      <c r="F2" s="2"/>
      <c r="G2" s="2"/>
      <c r="H2" s="2"/>
      <c r="I2" s="2"/>
    </row>
    <row r="3" spans="1:9" s="1" customFormat="1" ht="13.5" customHeight="1" thickBot="1">
      <c r="A3" s="26"/>
      <c r="B3" s="98">
        <v>2005</v>
      </c>
      <c r="C3" s="98">
        <v>2006</v>
      </c>
      <c r="D3" s="98">
        <v>2007</v>
      </c>
      <c r="E3" s="98">
        <v>2008</v>
      </c>
      <c r="F3" s="98">
        <v>2009</v>
      </c>
      <c r="G3" s="98">
        <v>2010</v>
      </c>
      <c r="H3" s="98">
        <v>2011</v>
      </c>
      <c r="I3" s="98">
        <v>2012</v>
      </c>
    </row>
    <row r="4" spans="1:9" s="1" customFormat="1" ht="15.75" customHeight="1" thickBot="1">
      <c r="A4" s="238" t="s">
        <v>183</v>
      </c>
      <c r="B4" s="239">
        <f aca="true" t="shared" si="0" ref="B4:I4">B22+B23+B24</f>
        <v>15993</v>
      </c>
      <c r="C4" s="239">
        <f t="shared" si="0"/>
        <v>16538</v>
      </c>
      <c r="D4" s="239">
        <f t="shared" si="0"/>
        <v>17664</v>
      </c>
      <c r="E4" s="239">
        <f t="shared" si="0"/>
        <v>18632</v>
      </c>
      <c r="F4" s="239">
        <f t="shared" si="0"/>
        <v>19794</v>
      </c>
      <c r="G4" s="239">
        <f t="shared" si="0"/>
        <v>21337</v>
      </c>
      <c r="H4" s="239">
        <f t="shared" si="0"/>
        <v>21881</v>
      </c>
      <c r="I4" s="239">
        <f t="shared" si="0"/>
        <v>22637</v>
      </c>
    </row>
    <row r="5" spans="1:9" s="1" customFormat="1" ht="15.75" customHeight="1" thickBot="1">
      <c r="A5" s="378" t="s">
        <v>184</v>
      </c>
      <c r="B5" s="378"/>
      <c r="C5" s="378"/>
      <c r="D5" s="378"/>
      <c r="E5" s="378"/>
      <c r="F5" s="378"/>
      <c r="G5" s="378"/>
      <c r="H5" s="378"/>
      <c r="I5" s="378"/>
    </row>
    <row r="6" spans="1:9" s="1" customFormat="1" ht="15.75" customHeight="1">
      <c r="A6" s="220" t="s">
        <v>185</v>
      </c>
      <c r="B6" s="221">
        <v>9013</v>
      </c>
      <c r="C6" s="221">
        <v>9353</v>
      </c>
      <c r="D6" s="221">
        <v>9894</v>
      </c>
      <c r="E6" s="221">
        <v>10289</v>
      </c>
      <c r="F6" s="221">
        <v>10885</v>
      </c>
      <c r="G6" s="221">
        <v>11715</v>
      </c>
      <c r="H6" s="221">
        <v>11940</v>
      </c>
      <c r="I6" s="221">
        <v>12304</v>
      </c>
    </row>
    <row r="7" spans="1:9" s="1" customFormat="1" ht="15.75" customHeight="1" thickBot="1">
      <c r="A7" s="218" t="s">
        <v>186</v>
      </c>
      <c r="B7" s="219">
        <v>6980</v>
      </c>
      <c r="C7" s="219">
        <v>7185</v>
      </c>
      <c r="D7" s="219">
        <v>7770</v>
      </c>
      <c r="E7" s="219">
        <v>8343</v>
      </c>
      <c r="F7" s="219">
        <v>8909</v>
      </c>
      <c r="G7" s="219">
        <v>9622</v>
      </c>
      <c r="H7" s="219">
        <v>9941</v>
      </c>
      <c r="I7" s="219">
        <v>10333</v>
      </c>
    </row>
    <row r="8" spans="1:9" s="1" customFormat="1" ht="15.75" customHeight="1" thickBot="1">
      <c r="A8" s="378" t="s">
        <v>187</v>
      </c>
      <c r="B8" s="378"/>
      <c r="C8" s="378"/>
      <c r="D8" s="378"/>
      <c r="E8" s="378"/>
      <c r="F8" s="378"/>
      <c r="G8" s="378"/>
      <c r="H8" s="378"/>
      <c r="I8" s="378"/>
    </row>
    <row r="9" spans="1:9" s="1" customFormat="1" ht="15.75" customHeight="1">
      <c r="A9" s="115" t="s">
        <v>188</v>
      </c>
      <c r="B9" s="199">
        <v>1133</v>
      </c>
      <c r="C9" s="199">
        <v>1267</v>
      </c>
      <c r="D9" s="199">
        <v>1569</v>
      </c>
      <c r="E9" s="199">
        <v>2029</v>
      </c>
      <c r="F9" s="199">
        <v>2097</v>
      </c>
      <c r="G9" s="199">
        <v>2410</v>
      </c>
      <c r="H9" s="199">
        <v>2117</v>
      </c>
      <c r="I9" s="199">
        <v>1954</v>
      </c>
    </row>
    <row r="10" spans="1:9" s="1" customFormat="1" ht="15.75" customHeight="1">
      <c r="A10" s="122" t="s">
        <v>189</v>
      </c>
      <c r="B10" s="121">
        <v>7661</v>
      </c>
      <c r="C10" s="121">
        <v>7858</v>
      </c>
      <c r="D10" s="121">
        <v>8225</v>
      </c>
      <c r="E10" s="121">
        <v>8406</v>
      </c>
      <c r="F10" s="121">
        <v>9278</v>
      </c>
      <c r="G10" s="121">
        <v>10156</v>
      </c>
      <c r="H10" s="121">
        <v>10616</v>
      </c>
      <c r="I10" s="121">
        <v>11121</v>
      </c>
    </row>
    <row r="11" spans="1:9" s="1" customFormat="1" ht="15.75" customHeight="1">
      <c r="A11" s="122" t="s">
        <v>190</v>
      </c>
      <c r="B11" s="121">
        <v>6730</v>
      </c>
      <c r="C11" s="121">
        <v>6913</v>
      </c>
      <c r="D11" s="121">
        <v>7292</v>
      </c>
      <c r="E11" s="121">
        <v>7563</v>
      </c>
      <c r="F11" s="121">
        <v>7726</v>
      </c>
      <c r="G11" s="121">
        <v>7998</v>
      </c>
      <c r="H11" s="121">
        <v>8274</v>
      </c>
      <c r="I11" s="121">
        <v>8535</v>
      </c>
    </row>
    <row r="12" spans="1:9" s="1" customFormat="1" ht="15.75" customHeight="1" thickBot="1">
      <c r="A12" s="116" t="s">
        <v>191</v>
      </c>
      <c r="B12" s="124">
        <v>469</v>
      </c>
      <c r="C12" s="124">
        <v>500</v>
      </c>
      <c r="D12" s="124">
        <v>578</v>
      </c>
      <c r="E12" s="124">
        <v>634</v>
      </c>
      <c r="F12" s="124">
        <v>693</v>
      </c>
      <c r="G12" s="124">
        <v>773</v>
      </c>
      <c r="H12" s="124">
        <v>874</v>
      </c>
      <c r="I12" s="124">
        <v>1027</v>
      </c>
    </row>
    <row r="13" spans="1:9" s="1" customFormat="1" ht="15.75" customHeight="1" thickBot="1">
      <c r="A13" s="378" t="s">
        <v>192</v>
      </c>
      <c r="B13" s="378"/>
      <c r="C13" s="378"/>
      <c r="D13" s="378"/>
      <c r="E13" s="378"/>
      <c r="F13" s="378"/>
      <c r="G13" s="378"/>
      <c r="H13" s="378"/>
      <c r="I13" s="378"/>
    </row>
    <row r="14" spans="1:9" s="1" customFormat="1" ht="15.75" customHeight="1">
      <c r="A14" s="115" t="s">
        <v>193</v>
      </c>
      <c r="B14" s="199">
        <v>5586</v>
      </c>
      <c r="C14" s="199">
        <v>5908</v>
      </c>
      <c r="D14" s="199">
        <v>6628</v>
      </c>
      <c r="E14" s="199">
        <v>7178</v>
      </c>
      <c r="F14" s="199">
        <v>7775</v>
      </c>
      <c r="G14" s="199">
        <v>8610</v>
      </c>
      <c r="H14" s="199">
        <v>8774</v>
      </c>
      <c r="I14" s="199">
        <v>8935</v>
      </c>
    </row>
    <row r="15" spans="1:9" s="1" customFormat="1" ht="15.75" customHeight="1">
      <c r="A15" s="122" t="s">
        <v>194</v>
      </c>
      <c r="B15" s="121">
        <v>10407</v>
      </c>
      <c r="C15" s="121">
        <v>10630</v>
      </c>
      <c r="D15" s="121">
        <v>11036</v>
      </c>
      <c r="E15" s="121">
        <v>11454</v>
      </c>
      <c r="F15" s="121">
        <v>12019</v>
      </c>
      <c r="G15" s="121">
        <v>12727</v>
      </c>
      <c r="H15" s="121">
        <v>13107</v>
      </c>
      <c r="I15" s="121">
        <v>13702</v>
      </c>
    </row>
    <row r="16" spans="1:9" s="1" customFormat="1" ht="15.75" customHeight="1" thickBot="1">
      <c r="A16" s="116" t="s">
        <v>195</v>
      </c>
      <c r="B16" s="124">
        <v>16535</v>
      </c>
      <c r="C16" s="124">
        <v>16912</v>
      </c>
      <c r="D16" s="124">
        <v>17732</v>
      </c>
      <c r="E16" s="124">
        <v>18060</v>
      </c>
      <c r="F16" s="124">
        <v>18791</v>
      </c>
      <c r="G16" s="124">
        <v>19121</v>
      </c>
      <c r="H16" s="124">
        <v>20048</v>
      </c>
      <c r="I16" s="124">
        <v>20884</v>
      </c>
    </row>
    <row r="17" spans="1:9" s="1" customFormat="1" ht="15.75" customHeight="1" thickBot="1">
      <c r="A17" s="378" t="s">
        <v>196</v>
      </c>
      <c r="B17" s="378"/>
      <c r="C17" s="378"/>
      <c r="D17" s="378"/>
      <c r="E17" s="378"/>
      <c r="F17" s="378"/>
      <c r="G17" s="378"/>
      <c r="H17" s="378"/>
      <c r="I17" s="378"/>
    </row>
    <row r="18" spans="1:9" s="1" customFormat="1" ht="15.75" customHeight="1">
      <c r="A18" s="115" t="s">
        <v>197</v>
      </c>
      <c r="B18" s="199">
        <v>2810</v>
      </c>
      <c r="C18" s="199">
        <v>2881</v>
      </c>
      <c r="D18" s="199">
        <v>2848</v>
      </c>
      <c r="E18" s="199">
        <v>2663</v>
      </c>
      <c r="F18" s="199">
        <v>2666</v>
      </c>
      <c r="G18" s="199">
        <v>2588</v>
      </c>
      <c r="H18" s="199">
        <v>2602</v>
      </c>
      <c r="I18" s="199">
        <v>2523</v>
      </c>
    </row>
    <row r="19" spans="1:9" s="1" customFormat="1" ht="15.75" customHeight="1">
      <c r="A19" s="122" t="s">
        <v>198</v>
      </c>
      <c r="B19" s="121">
        <v>4263</v>
      </c>
      <c r="C19" s="121">
        <v>4238</v>
      </c>
      <c r="D19" s="121">
        <v>3982</v>
      </c>
      <c r="E19" s="121">
        <v>4020</v>
      </c>
      <c r="F19" s="121">
        <v>3902</v>
      </c>
      <c r="G19" s="121">
        <v>3888</v>
      </c>
      <c r="H19" s="121">
        <v>3700</v>
      </c>
      <c r="I19" s="121">
        <v>3778</v>
      </c>
    </row>
    <row r="20" spans="1:9" s="1" customFormat="1" ht="15.75" customHeight="1" thickBot="1">
      <c r="A20" s="116" t="s">
        <v>199</v>
      </c>
      <c r="B20" s="124">
        <v>8920</v>
      </c>
      <c r="C20" s="124">
        <v>9419</v>
      </c>
      <c r="D20" s="124">
        <v>10834</v>
      </c>
      <c r="E20" s="124">
        <v>11949</v>
      </c>
      <c r="F20" s="124">
        <v>13226</v>
      </c>
      <c r="G20" s="124">
        <v>14861</v>
      </c>
      <c r="H20" s="124">
        <v>15579</v>
      </c>
      <c r="I20" s="124">
        <v>16336</v>
      </c>
    </row>
    <row r="21" spans="1:9" s="1" customFormat="1" ht="15.75" customHeight="1" thickBot="1">
      <c r="A21" s="378" t="s">
        <v>258</v>
      </c>
      <c r="B21" s="378"/>
      <c r="C21" s="378"/>
      <c r="D21" s="378"/>
      <c r="E21" s="378"/>
      <c r="F21" s="378"/>
      <c r="G21" s="378"/>
      <c r="H21" s="378"/>
      <c r="I21" s="378"/>
    </row>
    <row r="22" spans="1:9" s="1" customFormat="1" ht="15.75" customHeight="1">
      <c r="A22" s="115" t="s">
        <v>200</v>
      </c>
      <c r="B22" s="222">
        <v>14639</v>
      </c>
      <c r="C22" s="222">
        <v>15230</v>
      </c>
      <c r="D22" s="222">
        <v>16340</v>
      </c>
      <c r="E22" s="222">
        <v>17531</v>
      </c>
      <c r="F22" s="222">
        <v>18598</v>
      </c>
      <c r="G22" s="222">
        <v>19823</v>
      </c>
      <c r="H22" s="222">
        <v>20399</v>
      </c>
      <c r="I22" s="222">
        <v>21117</v>
      </c>
    </row>
    <row r="23" spans="1:9" s="1" customFormat="1" ht="15.75" customHeight="1">
      <c r="A23" s="122" t="s">
        <v>201</v>
      </c>
      <c r="B23" s="152">
        <v>1097</v>
      </c>
      <c r="C23" s="152">
        <v>1017</v>
      </c>
      <c r="D23" s="152">
        <v>1015</v>
      </c>
      <c r="E23" s="152">
        <v>748</v>
      </c>
      <c r="F23" s="152">
        <v>744</v>
      </c>
      <c r="G23" s="152">
        <v>771</v>
      </c>
      <c r="H23" s="152">
        <v>746</v>
      </c>
      <c r="I23" s="152">
        <v>750</v>
      </c>
    </row>
    <row r="24" spans="1:9" s="1" customFormat="1" ht="15.75" customHeight="1" thickBot="1">
      <c r="A24" s="127" t="s">
        <v>202</v>
      </c>
      <c r="B24" s="153">
        <v>257</v>
      </c>
      <c r="C24" s="153">
        <v>291</v>
      </c>
      <c r="D24" s="153">
        <v>309</v>
      </c>
      <c r="E24" s="153">
        <v>353</v>
      </c>
      <c r="F24" s="153">
        <v>452</v>
      </c>
      <c r="G24" s="153">
        <v>743</v>
      </c>
      <c r="H24" s="153">
        <v>736</v>
      </c>
      <c r="I24" s="153">
        <v>770</v>
      </c>
    </row>
    <row r="25" spans="1:9" s="1" customFormat="1" ht="13.5" customHeight="1">
      <c r="A25" s="3" t="s">
        <v>157</v>
      </c>
      <c r="B25" s="3"/>
      <c r="C25" s="2"/>
      <c r="D25" s="2"/>
      <c r="E25" s="2"/>
      <c r="F25" s="2"/>
      <c r="G25" s="2"/>
      <c r="H25" s="2"/>
      <c r="I25" s="2"/>
    </row>
    <row r="26" spans="1:2" s="1" customFormat="1" ht="12.75">
      <c r="A26" s="223"/>
      <c r="B26" s="1" t="s">
        <v>289</v>
      </c>
    </row>
    <row r="27" s="1" customFormat="1" ht="12.75"/>
    <row r="28" spans="1:9" s="1" customFormat="1" ht="19.5" customHeight="1">
      <c r="A28" s="4" t="s">
        <v>352</v>
      </c>
      <c r="B28" s="4"/>
      <c r="C28" s="4"/>
      <c r="D28" s="4"/>
      <c r="E28" s="4"/>
      <c r="F28" s="4"/>
      <c r="G28" s="4"/>
      <c r="H28" s="4"/>
      <c r="I28" s="4"/>
    </row>
    <row r="29" spans="1:9" s="1" customFormat="1" ht="6.75" customHeight="1" thickBot="1">
      <c r="A29" s="3"/>
      <c r="B29" s="3"/>
      <c r="C29" s="2"/>
      <c r="D29" s="2"/>
      <c r="E29" s="2"/>
      <c r="F29" s="2"/>
      <c r="G29" s="2"/>
      <c r="H29" s="2"/>
      <c r="I29" s="2"/>
    </row>
    <row r="30" spans="1:9" s="1" customFormat="1" ht="13.5" customHeight="1" thickBot="1">
      <c r="A30" s="26"/>
      <c r="B30" s="203">
        <v>2005</v>
      </c>
      <c r="C30" s="203">
        <v>2006</v>
      </c>
      <c r="D30" s="203">
        <v>2007</v>
      </c>
      <c r="E30" s="203">
        <v>2008</v>
      </c>
      <c r="F30" s="203">
        <v>2009</v>
      </c>
      <c r="G30" s="203">
        <v>2010</v>
      </c>
      <c r="H30" s="203">
        <v>2011</v>
      </c>
      <c r="I30" s="203">
        <v>2012</v>
      </c>
    </row>
    <row r="31" spans="1:9" s="1" customFormat="1" ht="15.75" customHeight="1" thickBot="1">
      <c r="A31" s="159" t="s">
        <v>183</v>
      </c>
      <c r="B31" s="239">
        <v>100</v>
      </c>
      <c r="C31" s="239">
        <f>C48+C49+C50</f>
        <v>100</v>
      </c>
      <c r="D31" s="239">
        <v>100</v>
      </c>
      <c r="E31" s="239">
        <f>E48+E49+E50</f>
        <v>100</v>
      </c>
      <c r="F31" s="239">
        <f>F48+F49+F50</f>
        <v>100</v>
      </c>
      <c r="G31" s="239">
        <f>G48+G49+G50</f>
        <v>100</v>
      </c>
      <c r="H31" s="239">
        <f>H48+H49+H50</f>
        <v>100.00000000000001</v>
      </c>
      <c r="I31" s="239">
        <f>I48+I49+I50</f>
        <v>100</v>
      </c>
    </row>
    <row r="32" spans="1:9" s="1" customFormat="1" ht="15.75" customHeight="1" thickBot="1">
      <c r="A32" s="378" t="s">
        <v>184</v>
      </c>
      <c r="B32" s="378"/>
      <c r="C32" s="378"/>
      <c r="D32" s="378"/>
      <c r="E32" s="378"/>
      <c r="F32" s="378"/>
      <c r="G32" s="378"/>
      <c r="H32" s="378"/>
      <c r="I32" s="378"/>
    </row>
    <row r="33" spans="1:9" s="1" customFormat="1" ht="15.75" customHeight="1">
      <c r="A33" s="157" t="s">
        <v>185</v>
      </c>
      <c r="B33" s="254">
        <v>56</v>
      </c>
      <c r="C33" s="254">
        <v>57</v>
      </c>
      <c r="D33" s="254">
        <v>56</v>
      </c>
      <c r="E33" s="254">
        <v>55</v>
      </c>
      <c r="F33" s="254">
        <v>55</v>
      </c>
      <c r="G33" s="254">
        <v>54.9</v>
      </c>
      <c r="H33" s="254">
        <v>54.6</v>
      </c>
      <c r="I33" s="254">
        <v>54.4</v>
      </c>
    </row>
    <row r="34" spans="1:9" s="1" customFormat="1" ht="15.75" customHeight="1" thickBot="1">
      <c r="A34" s="218" t="s">
        <v>186</v>
      </c>
      <c r="B34" s="255">
        <v>44</v>
      </c>
      <c r="C34" s="255">
        <v>43</v>
      </c>
      <c r="D34" s="255">
        <v>44</v>
      </c>
      <c r="E34" s="255">
        <v>45</v>
      </c>
      <c r="F34" s="255">
        <v>45</v>
      </c>
      <c r="G34" s="255">
        <v>45.1</v>
      </c>
      <c r="H34" s="255">
        <v>45.4</v>
      </c>
      <c r="I34" s="255">
        <v>45.6</v>
      </c>
    </row>
    <row r="35" spans="1:9" s="1" customFormat="1" ht="15.75" customHeight="1" thickBot="1">
      <c r="A35" s="378" t="s">
        <v>187</v>
      </c>
      <c r="B35" s="378"/>
      <c r="C35" s="378"/>
      <c r="D35" s="378"/>
      <c r="E35" s="378"/>
      <c r="F35" s="378"/>
      <c r="G35" s="378"/>
      <c r="H35" s="378"/>
      <c r="I35" s="378"/>
    </row>
    <row r="36" spans="1:9" s="1" customFormat="1" ht="15.75" customHeight="1">
      <c r="A36" s="118" t="s">
        <v>188</v>
      </c>
      <c r="B36" s="128">
        <v>7</v>
      </c>
      <c r="C36" s="128">
        <v>8</v>
      </c>
      <c r="D36" s="128">
        <v>9</v>
      </c>
      <c r="E36" s="128">
        <v>11</v>
      </c>
      <c r="F36" s="128">
        <v>11</v>
      </c>
      <c r="G36" s="128">
        <v>11.3</v>
      </c>
      <c r="H36" s="201">
        <v>9.7</v>
      </c>
      <c r="I36" s="201">
        <v>8.6</v>
      </c>
    </row>
    <row r="37" spans="1:9" s="1" customFormat="1" ht="15.75" customHeight="1">
      <c r="A37" s="122" t="s">
        <v>189</v>
      </c>
      <c r="B37" s="129">
        <v>48</v>
      </c>
      <c r="C37" s="129">
        <v>48</v>
      </c>
      <c r="D37" s="129">
        <v>47</v>
      </c>
      <c r="E37" s="129">
        <v>45</v>
      </c>
      <c r="F37" s="129">
        <v>47</v>
      </c>
      <c r="G37" s="129">
        <v>47.6</v>
      </c>
      <c r="H37" s="129">
        <v>48.5</v>
      </c>
      <c r="I37" s="129">
        <v>49.1</v>
      </c>
    </row>
    <row r="38" spans="1:9" s="1" customFormat="1" ht="15.75" customHeight="1">
      <c r="A38" s="122" t="s">
        <v>190</v>
      </c>
      <c r="B38" s="129">
        <v>42</v>
      </c>
      <c r="C38" s="129">
        <v>42</v>
      </c>
      <c r="D38" s="129">
        <v>41</v>
      </c>
      <c r="E38" s="129">
        <v>41</v>
      </c>
      <c r="F38" s="129">
        <v>39</v>
      </c>
      <c r="G38" s="129">
        <v>37.5</v>
      </c>
      <c r="H38" s="129">
        <v>37.8</v>
      </c>
      <c r="I38" s="129">
        <v>37.7</v>
      </c>
    </row>
    <row r="39" spans="1:9" s="1" customFormat="1" ht="15.75" customHeight="1" thickBot="1">
      <c r="A39" s="116" t="s">
        <v>191</v>
      </c>
      <c r="B39" s="168">
        <v>3</v>
      </c>
      <c r="C39" s="168">
        <v>3</v>
      </c>
      <c r="D39" s="168">
        <v>3</v>
      </c>
      <c r="E39" s="168">
        <v>3</v>
      </c>
      <c r="F39" s="168">
        <v>4</v>
      </c>
      <c r="G39" s="168">
        <v>3.6</v>
      </c>
      <c r="H39" s="168">
        <v>4</v>
      </c>
      <c r="I39" s="168">
        <v>4.5</v>
      </c>
    </row>
    <row r="40" spans="1:9" s="1" customFormat="1" ht="15.75" customHeight="1" thickBot="1">
      <c r="A40" s="378" t="s">
        <v>192</v>
      </c>
      <c r="B40" s="378"/>
      <c r="C40" s="378"/>
      <c r="D40" s="378"/>
      <c r="E40" s="378"/>
      <c r="F40" s="378"/>
      <c r="G40" s="378"/>
      <c r="H40" s="378"/>
      <c r="I40" s="378"/>
    </row>
    <row r="41" spans="1:9" s="1" customFormat="1" ht="15.75" customHeight="1">
      <c r="A41" s="118" t="s">
        <v>193</v>
      </c>
      <c r="B41" s="128">
        <v>35</v>
      </c>
      <c r="C41" s="128">
        <v>36</v>
      </c>
      <c r="D41" s="128">
        <v>38</v>
      </c>
      <c r="E41" s="128">
        <v>39</v>
      </c>
      <c r="F41" s="128">
        <v>39</v>
      </c>
      <c r="G41" s="128">
        <v>40.4</v>
      </c>
      <c r="H41" s="201">
        <v>40.1</v>
      </c>
      <c r="I41" s="201">
        <v>39.5</v>
      </c>
    </row>
    <row r="42" spans="1:9" s="1" customFormat="1" ht="15.75" customHeight="1" thickBot="1">
      <c r="A42" s="116" t="s">
        <v>194</v>
      </c>
      <c r="B42" s="168">
        <v>65</v>
      </c>
      <c r="C42" s="168">
        <v>64</v>
      </c>
      <c r="D42" s="168">
        <v>62</v>
      </c>
      <c r="E42" s="168">
        <v>61</v>
      </c>
      <c r="F42" s="168">
        <v>61</v>
      </c>
      <c r="G42" s="168">
        <v>59.6</v>
      </c>
      <c r="H42" s="168">
        <v>59.9</v>
      </c>
      <c r="I42" s="168">
        <v>60.5</v>
      </c>
    </row>
    <row r="43" spans="1:9" s="1" customFormat="1" ht="15.75" customHeight="1" thickBot="1">
      <c r="A43" s="378" t="s">
        <v>196</v>
      </c>
      <c r="B43" s="378"/>
      <c r="C43" s="378"/>
      <c r="D43" s="378"/>
      <c r="E43" s="378"/>
      <c r="F43" s="378"/>
      <c r="G43" s="378"/>
      <c r="H43" s="378"/>
      <c r="I43" s="378"/>
    </row>
    <row r="44" spans="1:9" s="1" customFormat="1" ht="15.75" customHeight="1">
      <c r="A44" s="118" t="s">
        <v>197</v>
      </c>
      <c r="B44" s="119">
        <v>18</v>
      </c>
      <c r="C44" s="128">
        <v>17</v>
      </c>
      <c r="D44" s="128">
        <v>16</v>
      </c>
      <c r="E44" s="128">
        <v>14</v>
      </c>
      <c r="F44" s="128">
        <v>13</v>
      </c>
      <c r="G44" s="128">
        <v>12.1</v>
      </c>
      <c r="H44" s="128">
        <v>11.9</v>
      </c>
      <c r="I44" s="128">
        <v>11.1</v>
      </c>
    </row>
    <row r="45" spans="1:9" s="1" customFormat="1" ht="15.75" customHeight="1">
      <c r="A45" s="122" t="s">
        <v>198</v>
      </c>
      <c r="B45" s="121">
        <v>27</v>
      </c>
      <c r="C45" s="129">
        <v>26</v>
      </c>
      <c r="D45" s="129">
        <v>23</v>
      </c>
      <c r="E45" s="129">
        <v>22</v>
      </c>
      <c r="F45" s="129">
        <v>20</v>
      </c>
      <c r="G45" s="129">
        <v>18.2</v>
      </c>
      <c r="H45" s="129">
        <v>16.9</v>
      </c>
      <c r="I45" s="129">
        <v>16.7</v>
      </c>
    </row>
    <row r="46" spans="1:9" s="1" customFormat="1" ht="15.75" customHeight="1" thickBot="1">
      <c r="A46" s="127" t="s">
        <v>199</v>
      </c>
      <c r="B46" s="123">
        <v>56</v>
      </c>
      <c r="C46" s="130">
        <v>57</v>
      </c>
      <c r="D46" s="130">
        <v>61</v>
      </c>
      <c r="E46" s="130">
        <v>64</v>
      </c>
      <c r="F46" s="130">
        <v>67</v>
      </c>
      <c r="G46" s="130">
        <v>69.6</v>
      </c>
      <c r="H46" s="130">
        <v>71.2</v>
      </c>
      <c r="I46" s="130">
        <v>72.2</v>
      </c>
    </row>
    <row r="47" spans="1:9" s="1" customFormat="1" ht="15.75" customHeight="1" thickBot="1">
      <c r="A47" s="378" t="s">
        <v>203</v>
      </c>
      <c r="B47" s="378"/>
      <c r="C47" s="378"/>
      <c r="D47" s="378"/>
      <c r="E47" s="378"/>
      <c r="F47" s="378"/>
      <c r="G47" s="378"/>
      <c r="H47" s="378"/>
      <c r="I47" s="378"/>
    </row>
    <row r="48" spans="1:9" s="1" customFormat="1" ht="15.75" customHeight="1">
      <c r="A48" s="118" t="s">
        <v>200</v>
      </c>
      <c r="B48" s="181">
        <v>92</v>
      </c>
      <c r="C48" s="181">
        <v>92</v>
      </c>
      <c r="D48" s="181">
        <v>93</v>
      </c>
      <c r="E48" s="181">
        <v>94</v>
      </c>
      <c r="F48" s="181">
        <v>94</v>
      </c>
      <c r="G48" s="181">
        <v>92.9</v>
      </c>
      <c r="H48" s="181">
        <v>93.2</v>
      </c>
      <c r="I48" s="181">
        <v>93.3</v>
      </c>
    </row>
    <row r="49" spans="1:9" s="1" customFormat="1" ht="15.75" customHeight="1">
      <c r="A49" s="122" t="s">
        <v>201</v>
      </c>
      <c r="B49" s="182">
        <v>7</v>
      </c>
      <c r="C49" s="182">
        <v>6</v>
      </c>
      <c r="D49" s="182">
        <v>6</v>
      </c>
      <c r="E49" s="182">
        <v>4</v>
      </c>
      <c r="F49" s="182">
        <v>4</v>
      </c>
      <c r="G49" s="182">
        <v>3.6</v>
      </c>
      <c r="H49" s="182">
        <v>3.4</v>
      </c>
      <c r="I49" s="182">
        <v>3.3</v>
      </c>
    </row>
    <row r="50" spans="1:9" s="1" customFormat="1" ht="15.75" customHeight="1" thickBot="1">
      <c r="A50" s="127" t="s">
        <v>202</v>
      </c>
      <c r="B50" s="183">
        <v>2</v>
      </c>
      <c r="C50" s="183">
        <v>2</v>
      </c>
      <c r="D50" s="183">
        <v>2</v>
      </c>
      <c r="E50" s="183">
        <v>2</v>
      </c>
      <c r="F50" s="183">
        <v>2</v>
      </c>
      <c r="G50" s="183">
        <v>3.5</v>
      </c>
      <c r="H50" s="183">
        <v>3.4</v>
      </c>
      <c r="I50" s="183">
        <v>3.4</v>
      </c>
    </row>
    <row r="51" spans="1:9" s="1" customFormat="1" ht="13.5" customHeight="1">
      <c r="A51" s="3" t="s">
        <v>157</v>
      </c>
      <c r="B51" s="3"/>
      <c r="C51" s="2"/>
      <c r="D51" s="2"/>
      <c r="E51" s="2"/>
      <c r="F51" s="2"/>
      <c r="G51" s="2"/>
      <c r="H51" s="2"/>
      <c r="I51" s="2"/>
    </row>
    <row r="52" spans="1:2" s="1" customFormat="1" ht="12.75">
      <c r="A52" s="223"/>
      <c r="B52" s="1" t="s">
        <v>289</v>
      </c>
    </row>
    <row r="53" s="1" customFormat="1" ht="12.75"/>
    <row r="54" spans="1:9" s="1" customFormat="1" ht="19.5" customHeight="1">
      <c r="A54" s="4" t="s">
        <v>353</v>
      </c>
      <c r="B54" s="4"/>
      <c r="C54" s="4"/>
      <c r="D54" s="4"/>
      <c r="E54" s="4"/>
      <c r="F54" s="4"/>
      <c r="G54" s="4"/>
      <c r="H54" s="4"/>
      <c r="I54" s="4"/>
    </row>
    <row r="55" spans="1:9" s="1" customFormat="1" ht="6.75" customHeight="1" thickBot="1">
      <c r="A55" s="3"/>
      <c r="B55" s="3"/>
      <c r="C55" s="2"/>
      <c r="D55" s="2"/>
      <c r="E55" s="2"/>
      <c r="F55" s="2"/>
      <c r="G55" s="2"/>
      <c r="H55" s="2"/>
      <c r="I55" s="2"/>
    </row>
    <row r="56" spans="1:9" s="1" customFormat="1" ht="13.5" thickBot="1">
      <c r="A56" s="26"/>
      <c r="B56" s="203">
        <v>2005</v>
      </c>
      <c r="C56" s="203">
        <v>2006</v>
      </c>
      <c r="D56" s="203">
        <v>2007</v>
      </c>
      <c r="E56" s="203">
        <v>2008</v>
      </c>
      <c r="F56" s="203">
        <v>2009</v>
      </c>
      <c r="G56" s="203">
        <v>2010</v>
      </c>
      <c r="H56" s="203">
        <v>2011</v>
      </c>
      <c r="I56" s="203">
        <v>2012</v>
      </c>
    </row>
    <row r="57" spans="1:9" s="1" customFormat="1" ht="15.75" customHeight="1" thickBot="1">
      <c r="A57" s="159" t="s">
        <v>183</v>
      </c>
      <c r="B57" s="224">
        <v>3.23</v>
      </c>
      <c r="C57" s="224">
        <v>3.41</v>
      </c>
      <c r="D57" s="224">
        <v>6.81</v>
      </c>
      <c r="E57" s="224">
        <v>5.48</v>
      </c>
      <c r="F57" s="224">
        <v>6.24</v>
      </c>
      <c r="G57" s="224">
        <v>7.8</v>
      </c>
      <c r="H57" s="224">
        <v>6.24</v>
      </c>
      <c r="I57" s="224">
        <v>7.8</v>
      </c>
    </row>
    <row r="58" spans="1:9" s="1" customFormat="1" ht="15.75" customHeight="1" thickBot="1">
      <c r="A58" s="378" t="s">
        <v>184</v>
      </c>
      <c r="B58" s="378"/>
      <c r="C58" s="378"/>
      <c r="D58" s="378"/>
      <c r="E58" s="378"/>
      <c r="F58" s="378"/>
      <c r="G58" s="378"/>
      <c r="H58" s="378"/>
      <c r="I58" s="378"/>
    </row>
    <row r="59" spans="1:9" s="1" customFormat="1" ht="15.75" customHeight="1">
      <c r="A59" s="157" t="s">
        <v>185</v>
      </c>
      <c r="B59" s="179">
        <v>3.01</v>
      </c>
      <c r="C59" s="179">
        <v>3.77</v>
      </c>
      <c r="D59" s="179">
        <v>5.78</v>
      </c>
      <c r="E59" s="179">
        <v>3.99</v>
      </c>
      <c r="F59" s="179">
        <v>5.79</v>
      </c>
      <c r="G59" s="179">
        <v>7.63</v>
      </c>
      <c r="H59" s="179">
        <v>1.92</v>
      </c>
      <c r="I59" s="179">
        <v>3.05</v>
      </c>
    </row>
    <row r="60" spans="1:9" s="1" customFormat="1" ht="15.75" customHeight="1" thickBot="1">
      <c r="A60" s="158" t="s">
        <v>186</v>
      </c>
      <c r="B60" s="180">
        <v>3.51</v>
      </c>
      <c r="C60" s="180">
        <v>2.94</v>
      </c>
      <c r="D60" s="180">
        <v>8.14</v>
      </c>
      <c r="E60" s="180">
        <v>7.37</v>
      </c>
      <c r="F60" s="180">
        <v>6.78</v>
      </c>
      <c r="G60" s="180">
        <v>8</v>
      </c>
      <c r="H60" s="180">
        <v>3.32</v>
      </c>
      <c r="I60" s="180">
        <v>3.94</v>
      </c>
    </row>
    <row r="61" spans="1:9" s="1" customFormat="1" ht="15.75" customHeight="1" thickBot="1">
      <c r="A61" s="378" t="s">
        <v>187</v>
      </c>
      <c r="B61" s="378"/>
      <c r="C61" s="378"/>
      <c r="D61" s="378"/>
      <c r="E61" s="378"/>
      <c r="F61" s="378"/>
      <c r="G61" s="378"/>
      <c r="H61" s="378"/>
      <c r="I61" s="378"/>
    </row>
    <row r="62" spans="1:9" s="1" customFormat="1" ht="15.75" customHeight="1">
      <c r="A62" s="118" t="s">
        <v>188</v>
      </c>
      <c r="B62" s="128">
        <v>10.11</v>
      </c>
      <c r="C62" s="128">
        <v>11.83</v>
      </c>
      <c r="D62" s="128">
        <v>23.84</v>
      </c>
      <c r="E62" s="128">
        <v>29.32</v>
      </c>
      <c r="F62" s="128">
        <v>3.35</v>
      </c>
      <c r="G62" s="128">
        <v>14.93</v>
      </c>
      <c r="H62" s="186">
        <v>-12.16</v>
      </c>
      <c r="I62" s="186">
        <v>-7.7</v>
      </c>
    </row>
    <row r="63" spans="1:9" s="1" customFormat="1" ht="15.75" customHeight="1">
      <c r="A63" s="122" t="s">
        <v>189</v>
      </c>
      <c r="B63" s="129">
        <v>2.37</v>
      </c>
      <c r="C63" s="129">
        <v>2.57</v>
      </c>
      <c r="D63" s="129">
        <v>4.67</v>
      </c>
      <c r="E63" s="129">
        <v>2.2</v>
      </c>
      <c r="F63" s="129">
        <v>10.37</v>
      </c>
      <c r="G63" s="129">
        <v>9.46</v>
      </c>
      <c r="H63" s="129">
        <v>4.53</v>
      </c>
      <c r="I63" s="129">
        <v>4.76</v>
      </c>
    </row>
    <row r="64" spans="1:9" s="1" customFormat="1" ht="15.75" customHeight="1">
      <c r="A64" s="122" t="s">
        <v>190</v>
      </c>
      <c r="B64" s="129">
        <v>4.02</v>
      </c>
      <c r="C64" s="129">
        <v>2.72</v>
      </c>
      <c r="D64" s="129">
        <v>5.48</v>
      </c>
      <c r="E64" s="129">
        <v>3.72</v>
      </c>
      <c r="F64" s="129">
        <v>2.16</v>
      </c>
      <c r="G64" s="129">
        <v>3.52</v>
      </c>
      <c r="H64" s="129">
        <v>3.45</v>
      </c>
      <c r="I64" s="129">
        <v>3.15</v>
      </c>
    </row>
    <row r="65" spans="1:9" s="1" customFormat="1" ht="15.75" customHeight="1" thickBot="1">
      <c r="A65" s="116" t="s">
        <v>191</v>
      </c>
      <c r="B65" s="184">
        <v>-8.04</v>
      </c>
      <c r="C65" s="168">
        <v>6.61</v>
      </c>
      <c r="D65" s="168">
        <v>15.6</v>
      </c>
      <c r="E65" s="168">
        <v>9.69</v>
      </c>
      <c r="F65" s="168">
        <v>9.31</v>
      </c>
      <c r="G65" s="130">
        <v>11.54</v>
      </c>
      <c r="H65" s="168">
        <v>13.07</v>
      </c>
      <c r="I65" s="130">
        <v>17.51</v>
      </c>
    </row>
    <row r="66" spans="1:9" s="1" customFormat="1" ht="15.75" customHeight="1" thickBot="1">
      <c r="A66" s="378" t="s">
        <v>192</v>
      </c>
      <c r="B66" s="378"/>
      <c r="C66" s="378"/>
      <c r="D66" s="378"/>
      <c r="E66" s="378"/>
      <c r="F66" s="378"/>
      <c r="G66" s="378"/>
      <c r="H66" s="378"/>
      <c r="I66" s="378"/>
    </row>
    <row r="67" spans="1:9" s="1" customFormat="1" ht="15.75" customHeight="1">
      <c r="A67" s="118" t="s">
        <v>193</v>
      </c>
      <c r="B67" s="128">
        <v>4.36</v>
      </c>
      <c r="C67" s="128">
        <v>5.76</v>
      </c>
      <c r="D67" s="128">
        <v>12.19</v>
      </c>
      <c r="E67" s="128">
        <v>8.3</v>
      </c>
      <c r="F67" s="128">
        <v>8.32</v>
      </c>
      <c r="G67" s="128">
        <v>10.74</v>
      </c>
      <c r="H67" s="201">
        <v>1.9</v>
      </c>
      <c r="I67" s="128">
        <v>1.83</v>
      </c>
    </row>
    <row r="68" spans="1:9" s="1" customFormat="1" ht="15.75" customHeight="1">
      <c r="A68" s="122" t="s">
        <v>194</v>
      </c>
      <c r="B68" s="129">
        <v>2.63</v>
      </c>
      <c r="C68" s="129">
        <v>2.14</v>
      </c>
      <c r="D68" s="129">
        <v>3.82</v>
      </c>
      <c r="E68" s="129">
        <v>3.79</v>
      </c>
      <c r="F68" s="129">
        <v>4.93</v>
      </c>
      <c r="G68" s="129">
        <v>5.89</v>
      </c>
      <c r="H68" s="129">
        <v>2.99</v>
      </c>
      <c r="I68" s="129">
        <v>4.54</v>
      </c>
    </row>
    <row r="69" spans="1:9" s="1" customFormat="1" ht="15.75" customHeight="1" thickBot="1">
      <c r="A69" s="127" t="s">
        <v>195</v>
      </c>
      <c r="B69" s="130">
        <v>1.97</v>
      </c>
      <c r="C69" s="130">
        <v>2.28</v>
      </c>
      <c r="D69" s="130">
        <v>4.85</v>
      </c>
      <c r="E69" s="130">
        <v>1.85</v>
      </c>
      <c r="F69" s="130">
        <v>4.05</v>
      </c>
      <c r="G69" s="130">
        <v>1.67</v>
      </c>
      <c r="H69" s="130">
        <v>4.85</v>
      </c>
      <c r="I69" s="130">
        <v>4.17</v>
      </c>
    </row>
    <row r="70" spans="1:9" s="1" customFormat="1" ht="15.75" customHeight="1" thickBot="1">
      <c r="A70" s="378" t="s">
        <v>196</v>
      </c>
      <c r="B70" s="378"/>
      <c r="C70" s="378"/>
      <c r="D70" s="378"/>
      <c r="E70" s="378"/>
      <c r="F70" s="378"/>
      <c r="G70" s="378"/>
      <c r="H70" s="378"/>
      <c r="I70" s="378"/>
    </row>
    <row r="71" spans="1:9" s="1" customFormat="1" ht="15.75" customHeight="1">
      <c r="A71" s="118" t="s">
        <v>197</v>
      </c>
      <c r="B71" s="186">
        <v>-3.87</v>
      </c>
      <c r="C71" s="128">
        <v>2.53</v>
      </c>
      <c r="D71" s="186">
        <v>-1.15</v>
      </c>
      <c r="E71" s="186">
        <v>-6.5</v>
      </c>
      <c r="F71" s="128">
        <v>0.11</v>
      </c>
      <c r="G71" s="185">
        <v>-2.9</v>
      </c>
      <c r="H71" s="185">
        <v>0.54</v>
      </c>
      <c r="I71" s="185">
        <v>-3.04</v>
      </c>
    </row>
    <row r="72" spans="1:9" s="1" customFormat="1" ht="15.75" customHeight="1">
      <c r="A72" s="122" t="s">
        <v>198</v>
      </c>
      <c r="B72" s="129">
        <v>0.88</v>
      </c>
      <c r="C72" s="185">
        <v>-0.59</v>
      </c>
      <c r="D72" s="185">
        <v>-6.04</v>
      </c>
      <c r="E72" s="129">
        <v>0.95</v>
      </c>
      <c r="F72" s="185">
        <v>-2.94</v>
      </c>
      <c r="G72" s="185">
        <v>-0.35</v>
      </c>
      <c r="H72" s="185">
        <v>-4.84</v>
      </c>
      <c r="I72" s="185">
        <v>2.11</v>
      </c>
    </row>
    <row r="73" spans="1:9" s="1" customFormat="1" ht="15.75" customHeight="1" thickBot="1">
      <c r="A73" s="127" t="s">
        <v>199</v>
      </c>
      <c r="B73" s="130">
        <v>6.9</v>
      </c>
      <c r="C73" s="130">
        <v>5.59</v>
      </c>
      <c r="D73" s="130">
        <v>15.02</v>
      </c>
      <c r="E73" s="130">
        <v>10.29</v>
      </c>
      <c r="F73" s="130">
        <v>10.69</v>
      </c>
      <c r="G73" s="130">
        <v>12.36</v>
      </c>
      <c r="H73" s="130">
        <v>4.83</v>
      </c>
      <c r="I73" s="130">
        <v>4.86</v>
      </c>
    </row>
    <row r="74" spans="1:9" s="1" customFormat="1" ht="15.75" customHeight="1" thickBot="1">
      <c r="A74" s="378" t="s">
        <v>203</v>
      </c>
      <c r="B74" s="378"/>
      <c r="C74" s="378"/>
      <c r="D74" s="378"/>
      <c r="E74" s="378"/>
      <c r="F74" s="378"/>
      <c r="G74" s="378"/>
      <c r="H74" s="378"/>
      <c r="I74" s="378"/>
    </row>
    <row r="75" spans="1:9" s="1" customFormat="1" ht="15.75" customHeight="1">
      <c r="A75" s="118" t="s">
        <v>200</v>
      </c>
      <c r="B75" s="181">
        <v>3.68</v>
      </c>
      <c r="C75" s="181">
        <v>4.04</v>
      </c>
      <c r="D75" s="181">
        <v>7.29</v>
      </c>
      <c r="E75" s="181">
        <v>7.29</v>
      </c>
      <c r="F75" s="181">
        <v>6.09</v>
      </c>
      <c r="G75" s="181">
        <v>6.59</v>
      </c>
      <c r="H75" s="181">
        <v>2.91</v>
      </c>
      <c r="I75" s="181">
        <v>3.52</v>
      </c>
    </row>
    <row r="76" spans="1:9" s="1" customFormat="1" ht="15.75" customHeight="1">
      <c r="A76" s="122" t="s">
        <v>201</v>
      </c>
      <c r="B76" s="182">
        <v>-4.61</v>
      </c>
      <c r="C76" s="182">
        <v>-7.29</v>
      </c>
      <c r="D76" s="182">
        <v>-0.2</v>
      </c>
      <c r="E76" s="182">
        <v>-26.31</v>
      </c>
      <c r="F76" s="182">
        <v>-0.53</v>
      </c>
      <c r="G76" s="182">
        <v>3.63</v>
      </c>
      <c r="H76" s="182">
        <v>-3.24</v>
      </c>
      <c r="I76" s="182">
        <v>0.54</v>
      </c>
    </row>
    <row r="77" spans="1:9" s="1" customFormat="1" ht="15.75" customHeight="1" thickBot="1">
      <c r="A77" s="127" t="s">
        <v>202</v>
      </c>
      <c r="B77" s="183">
        <v>14.73</v>
      </c>
      <c r="C77" s="183">
        <v>13.23</v>
      </c>
      <c r="D77" s="183">
        <v>6.19</v>
      </c>
      <c r="E77" s="183">
        <v>14.24</v>
      </c>
      <c r="F77" s="183">
        <v>28.05</v>
      </c>
      <c r="G77" s="183">
        <v>64.38</v>
      </c>
      <c r="H77" s="183">
        <v>-0.94</v>
      </c>
      <c r="I77" s="183">
        <v>4.62</v>
      </c>
    </row>
    <row r="78" spans="1:9" s="1" customFormat="1" ht="13.5" customHeight="1">
      <c r="A78" s="3" t="s">
        <v>157</v>
      </c>
      <c r="B78" s="3"/>
      <c r="C78" s="2"/>
      <c r="D78" s="2"/>
      <c r="E78" s="2"/>
      <c r="F78" s="2"/>
      <c r="G78" s="2"/>
      <c r="H78" s="2"/>
      <c r="I78" s="2"/>
    </row>
    <row r="79" spans="1:2" s="1" customFormat="1" ht="12.75">
      <c r="A79" s="223"/>
      <c r="B79" s="1" t="s">
        <v>289</v>
      </c>
    </row>
    <row r="81" spans="1:9" s="1" customFormat="1" ht="19.5" customHeight="1">
      <c r="A81" s="4" t="s">
        <v>354</v>
      </c>
      <c r="B81" s="4"/>
      <c r="C81" s="4"/>
      <c r="D81" s="4"/>
      <c r="E81" s="4"/>
      <c r="F81" s="4"/>
      <c r="G81" s="4"/>
      <c r="H81" s="4"/>
      <c r="I81" s="4"/>
    </row>
    <row r="82" spans="1:9" s="1" customFormat="1" ht="6.75" customHeight="1" thickBot="1">
      <c r="A82" s="3"/>
      <c r="B82" s="3"/>
      <c r="C82" s="2"/>
      <c r="D82" s="2"/>
      <c r="E82" s="2"/>
      <c r="F82" s="2"/>
      <c r="G82" s="2"/>
      <c r="H82" s="2"/>
      <c r="I82" s="2"/>
    </row>
    <row r="83" spans="1:7" s="1" customFormat="1" ht="15.75" customHeight="1" thickBot="1">
      <c r="A83" s="279" t="s">
        <v>309</v>
      </c>
      <c r="B83" s="280" t="s">
        <v>310</v>
      </c>
      <c r="C83" s="280" t="s">
        <v>311</v>
      </c>
      <c r="D83" s="280" t="s">
        <v>312</v>
      </c>
      <c r="E83" s="280" t="s">
        <v>313</v>
      </c>
      <c r="F83" s="280" t="s">
        <v>314</v>
      </c>
      <c r="G83" s="284" t="s">
        <v>315</v>
      </c>
    </row>
    <row r="84" spans="1:7" s="1" customFormat="1" ht="15.75" customHeight="1">
      <c r="A84" s="157" t="s">
        <v>316</v>
      </c>
      <c r="B84" s="179">
        <v>42.8</v>
      </c>
      <c r="C84" s="179">
        <v>51</v>
      </c>
      <c r="D84" s="179">
        <v>56.3</v>
      </c>
      <c r="E84" s="179">
        <v>62.1</v>
      </c>
      <c r="F84" s="179">
        <v>75.3</v>
      </c>
      <c r="G84" s="282">
        <v>12304</v>
      </c>
    </row>
    <row r="85" spans="1:7" s="1" customFormat="1" ht="15.75" customHeight="1" thickBot="1">
      <c r="A85" s="158" t="s">
        <v>317</v>
      </c>
      <c r="B85" s="180">
        <v>57.2</v>
      </c>
      <c r="C85" s="180">
        <v>49</v>
      </c>
      <c r="D85" s="180">
        <v>43.7</v>
      </c>
      <c r="E85" s="180">
        <v>37.9</v>
      </c>
      <c r="F85" s="180">
        <v>24.7</v>
      </c>
      <c r="G85" s="283">
        <v>10333</v>
      </c>
    </row>
    <row r="86" spans="1:7" s="1" customFormat="1" ht="15.75" customHeight="1" thickBot="1">
      <c r="A86" s="281" t="s">
        <v>315</v>
      </c>
      <c r="B86" s="125">
        <v>1954</v>
      </c>
      <c r="C86" s="125">
        <v>11121</v>
      </c>
      <c r="D86" s="125">
        <v>4728</v>
      </c>
      <c r="E86" s="125">
        <v>3807</v>
      </c>
      <c r="F86" s="125">
        <v>1027</v>
      </c>
      <c r="G86" s="125">
        <f>SUM(G84:G85)</f>
        <v>22637</v>
      </c>
    </row>
    <row r="88" spans="1:9" s="1" customFormat="1" ht="19.5" customHeight="1">
      <c r="A88" s="4" t="s">
        <v>355</v>
      </c>
      <c r="B88" s="4"/>
      <c r="C88" s="4"/>
      <c r="D88" s="4"/>
      <c r="E88" s="4"/>
      <c r="F88" s="4"/>
      <c r="G88" s="4"/>
      <c r="H88" s="4"/>
      <c r="I88" s="4"/>
    </row>
    <row r="89" spans="1:9" s="1" customFormat="1" ht="6.75" customHeight="1" thickBot="1">
      <c r="A89" s="3"/>
      <c r="B89" s="3"/>
      <c r="C89" s="2"/>
      <c r="D89" s="2"/>
      <c r="E89" s="2"/>
      <c r="F89" s="2"/>
      <c r="G89" s="2"/>
      <c r="H89" s="2"/>
      <c r="I89" s="2"/>
    </row>
    <row r="90" spans="1:5" s="1" customFormat="1" ht="15.75" customHeight="1" thickBot="1">
      <c r="A90" s="279" t="s">
        <v>309</v>
      </c>
      <c r="B90" s="280" t="s">
        <v>318</v>
      </c>
      <c r="C90" s="280" t="s">
        <v>319</v>
      </c>
      <c r="D90" s="280" t="s">
        <v>320</v>
      </c>
      <c r="E90" s="284" t="s">
        <v>315</v>
      </c>
    </row>
    <row r="91" spans="1:5" s="1" customFormat="1" ht="15.75" customHeight="1">
      <c r="A91" s="157" t="s">
        <v>316</v>
      </c>
      <c r="B91" s="179">
        <v>81.1</v>
      </c>
      <c r="C91" s="179">
        <v>58.9</v>
      </c>
      <c r="D91" s="179">
        <v>49.2</v>
      </c>
      <c r="E91" s="282">
        <v>12304</v>
      </c>
    </row>
    <row r="92" spans="1:5" s="1" customFormat="1" ht="15.75" customHeight="1" thickBot="1">
      <c r="A92" s="158" t="s">
        <v>317</v>
      </c>
      <c r="B92" s="180">
        <v>18.9</v>
      </c>
      <c r="C92" s="180">
        <v>41.1</v>
      </c>
      <c r="D92" s="180">
        <v>50.8</v>
      </c>
      <c r="E92" s="283">
        <v>10333</v>
      </c>
    </row>
    <row r="93" spans="1:5" s="1" customFormat="1" ht="15.75" customHeight="1" thickBot="1">
      <c r="A93" s="281" t="s">
        <v>315</v>
      </c>
      <c r="B93" s="125">
        <v>2523</v>
      </c>
      <c r="C93" s="125">
        <v>3778</v>
      </c>
      <c r="D93" s="125">
        <v>16336</v>
      </c>
      <c r="E93" s="125">
        <f>SUM(E91:E92)</f>
        <v>22637</v>
      </c>
    </row>
  </sheetData>
  <sheetProtection/>
  <mergeCells count="15">
    <mergeCell ref="A66:I66"/>
    <mergeCell ref="A70:I70"/>
    <mergeCell ref="A74:I74"/>
    <mergeCell ref="A40:I40"/>
    <mergeCell ref="A43:I43"/>
    <mergeCell ref="A47:I47"/>
    <mergeCell ref="A58:I58"/>
    <mergeCell ref="A61:I61"/>
    <mergeCell ref="A32:I32"/>
    <mergeCell ref="A35:I35"/>
    <mergeCell ref="A5:I5"/>
    <mergeCell ref="A8:I8"/>
    <mergeCell ref="A13:I13"/>
    <mergeCell ref="A17:I17"/>
    <mergeCell ref="A21:I2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outlinePr summaryRight="0"/>
  </sheetPr>
  <dimension ref="A1:F1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28125" style="1" customWidth="1"/>
    <col min="2" max="6" width="17.8515625" style="1" customWidth="1"/>
    <col min="7" max="16384" width="9.140625" style="1" customWidth="1"/>
  </cols>
  <sheetData>
    <row r="1" spans="1:6" ht="19.5" customHeight="1">
      <c r="A1" s="4" t="s">
        <v>321</v>
      </c>
      <c r="B1" s="4"/>
      <c r="C1" s="4"/>
      <c r="D1" s="4"/>
      <c r="E1" s="4"/>
      <c r="F1" s="4"/>
    </row>
    <row r="2" spans="1:5" ht="9.75" customHeight="1">
      <c r="A2" s="3"/>
      <c r="B2" s="3"/>
      <c r="C2" s="2"/>
      <c r="D2" s="2"/>
      <c r="E2" s="2"/>
    </row>
    <row r="3" spans="2:6" ht="13.5" customHeight="1" thickBot="1">
      <c r="B3" s="379" t="s">
        <v>90</v>
      </c>
      <c r="C3" s="379"/>
      <c r="D3" s="379"/>
      <c r="E3" s="379"/>
      <c r="F3" s="379"/>
    </row>
    <row r="4" spans="2:6" ht="13.5" thickBot="1">
      <c r="B4" s="98">
        <v>2008</v>
      </c>
      <c r="C4" s="98">
        <v>2009</v>
      </c>
      <c r="D4" s="98">
        <v>2010</v>
      </c>
      <c r="E4" s="98">
        <v>2011</v>
      </c>
      <c r="F4" s="98">
        <v>2012</v>
      </c>
    </row>
    <row r="5" spans="1:6" ht="15.75" customHeight="1" thickBot="1">
      <c r="A5" s="109" t="s">
        <v>214</v>
      </c>
      <c r="B5" s="256">
        <v>582.2</v>
      </c>
      <c r="C5" s="256">
        <v>666.9</v>
      </c>
      <c r="D5" s="257">
        <v>744.2</v>
      </c>
      <c r="E5" s="257">
        <v>817.8</v>
      </c>
      <c r="F5" s="257">
        <v>940.7</v>
      </c>
    </row>
    <row r="6" spans="1:6" ht="15.75" customHeight="1" thickBot="1">
      <c r="A6" s="375" t="s">
        <v>215</v>
      </c>
      <c r="B6" s="375"/>
      <c r="C6" s="375"/>
      <c r="D6" s="375"/>
      <c r="E6" s="375"/>
      <c r="F6" s="375"/>
    </row>
    <row r="7" spans="1:6" ht="15.75" customHeight="1">
      <c r="A7" s="115" t="s">
        <v>216</v>
      </c>
      <c r="B7" s="201">
        <v>18.2</v>
      </c>
      <c r="C7" s="201">
        <v>19.3</v>
      </c>
      <c r="D7" s="201">
        <v>20.9</v>
      </c>
      <c r="E7" s="201">
        <v>21.8</v>
      </c>
      <c r="F7" s="201">
        <v>23.5</v>
      </c>
    </row>
    <row r="8" spans="1:6" ht="15.75" customHeight="1" thickBot="1">
      <c r="A8" s="116" t="s">
        <v>217</v>
      </c>
      <c r="B8" s="168">
        <v>10.6</v>
      </c>
      <c r="C8" s="168">
        <v>10.7</v>
      </c>
      <c r="D8" s="168">
        <v>11</v>
      </c>
      <c r="E8" s="168">
        <v>11.2</v>
      </c>
      <c r="F8" s="168">
        <v>11.4</v>
      </c>
    </row>
    <row r="9" spans="1:6" ht="15.75" customHeight="1" thickBot="1">
      <c r="A9" s="375" t="s">
        <v>218</v>
      </c>
      <c r="B9" s="375"/>
      <c r="C9" s="375"/>
      <c r="D9" s="375"/>
      <c r="E9" s="375"/>
      <c r="F9" s="375"/>
    </row>
    <row r="10" spans="1:6" ht="15.75" customHeight="1">
      <c r="A10" s="115" t="s">
        <v>216</v>
      </c>
      <c r="B10" s="201">
        <v>55.3</v>
      </c>
      <c r="C10" s="201">
        <v>62.2</v>
      </c>
      <c r="D10" s="201">
        <v>70.5</v>
      </c>
      <c r="E10" s="201">
        <v>76.8</v>
      </c>
      <c r="F10" s="201">
        <v>87.5</v>
      </c>
    </row>
    <row r="11" spans="1:6" ht="15.75" customHeight="1">
      <c r="A11" s="122" t="s">
        <v>219</v>
      </c>
      <c r="B11" s="129">
        <v>100.9</v>
      </c>
      <c r="C11" s="129">
        <v>85.8</v>
      </c>
      <c r="D11" s="129">
        <v>80.2</v>
      </c>
      <c r="E11" s="129">
        <v>85.4</v>
      </c>
      <c r="F11" s="129">
        <v>109.5</v>
      </c>
    </row>
    <row r="12" spans="1:6" ht="15.75" customHeight="1" thickBot="1">
      <c r="A12" s="380" t="s">
        <v>220</v>
      </c>
      <c r="B12" s="380"/>
      <c r="C12" s="380"/>
      <c r="D12" s="380"/>
      <c r="E12" s="380"/>
      <c r="F12" s="380"/>
    </row>
    <row r="13" spans="1:6" ht="15.75" customHeight="1">
      <c r="A13" s="118" t="s">
        <v>216</v>
      </c>
      <c r="B13" s="259">
        <v>23.5</v>
      </c>
      <c r="C13" s="259">
        <v>24.8</v>
      </c>
      <c r="D13" s="259">
        <v>26.7</v>
      </c>
      <c r="E13" s="259">
        <v>28</v>
      </c>
      <c r="F13" s="259">
        <v>29.2</v>
      </c>
    </row>
    <row r="14" spans="1:6" ht="15.75" customHeight="1" thickBot="1">
      <c r="A14" s="127" t="s">
        <v>217</v>
      </c>
      <c r="B14" s="130">
        <v>20.9</v>
      </c>
      <c r="C14" s="130">
        <v>23.5</v>
      </c>
      <c r="D14" s="130">
        <v>25.2</v>
      </c>
      <c r="E14" s="130">
        <v>30.8</v>
      </c>
      <c r="F14" s="130">
        <v>31.9</v>
      </c>
    </row>
    <row r="15" spans="1:6" ht="15.75" customHeight="1" thickBot="1">
      <c r="A15" s="33" t="s">
        <v>221</v>
      </c>
      <c r="B15" s="258">
        <v>193.7</v>
      </c>
      <c r="C15" s="258">
        <v>1103.6</v>
      </c>
      <c r="D15" s="258">
        <v>1209.6</v>
      </c>
      <c r="E15" s="258">
        <v>1314.8</v>
      </c>
      <c r="F15" s="258">
        <v>1488.2</v>
      </c>
    </row>
    <row r="16" spans="1:6" ht="15.75" customHeight="1" thickBot="1">
      <c r="A16" s="109" t="s">
        <v>88</v>
      </c>
      <c r="B16" s="125">
        <v>1005.3</v>
      </c>
      <c r="C16" s="125">
        <v>1103.6</v>
      </c>
      <c r="D16" s="125">
        <v>1209.6</v>
      </c>
      <c r="E16" s="125">
        <v>1314.8</v>
      </c>
      <c r="F16" s="125">
        <v>1488.2</v>
      </c>
    </row>
    <row r="17" spans="1:5" ht="13.5" customHeight="1">
      <c r="A17" s="3" t="s">
        <v>157</v>
      </c>
      <c r="B17" s="3"/>
      <c r="C17" s="2"/>
      <c r="D17" s="2"/>
      <c r="E17" s="2"/>
    </row>
  </sheetData>
  <sheetProtection/>
  <mergeCells count="4">
    <mergeCell ref="B3:F3"/>
    <mergeCell ref="A6:F6"/>
    <mergeCell ref="A9:F9"/>
    <mergeCell ref="A12:F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4.421875" style="1" customWidth="1"/>
    <col min="2" max="5" width="15.7109375" style="1" customWidth="1"/>
    <col min="6" max="6" width="25.7109375" style="1" customWidth="1"/>
    <col min="7" max="16384" width="9.140625" style="1" customWidth="1"/>
  </cols>
  <sheetData>
    <row r="1" spans="1:8" ht="19.5" customHeight="1">
      <c r="A1" s="4" t="s">
        <v>356</v>
      </c>
      <c r="B1" s="4"/>
      <c r="C1" s="4"/>
      <c r="D1" s="4"/>
      <c r="E1" s="4"/>
      <c r="F1" s="4"/>
      <c r="G1" s="23"/>
      <c r="H1" s="23"/>
    </row>
    <row r="2" spans="1:5" ht="6.75" customHeight="1" thickBot="1">
      <c r="A2" s="3"/>
      <c r="B2" s="3"/>
      <c r="C2" s="2"/>
      <c r="D2" s="2"/>
      <c r="E2" s="2"/>
    </row>
    <row r="3" spans="1:7" s="166" customFormat="1" ht="51.75" thickBot="1">
      <c r="A3" s="381" t="s">
        <v>222</v>
      </c>
      <c r="B3" s="117" t="s">
        <v>223</v>
      </c>
      <c r="C3" s="117" t="s">
        <v>224</v>
      </c>
      <c r="D3" s="117" t="s">
        <v>225</v>
      </c>
      <c r="E3" s="117" t="s">
        <v>226</v>
      </c>
      <c r="F3" s="18"/>
      <c r="G3" s="165"/>
    </row>
    <row r="4" spans="1:5" ht="19.5" customHeight="1">
      <c r="A4" s="157">
        <v>2005</v>
      </c>
      <c r="B4" s="193">
        <v>2278</v>
      </c>
      <c r="C4" s="193">
        <v>3221</v>
      </c>
      <c r="D4" s="193">
        <v>3747</v>
      </c>
      <c r="E4" s="193">
        <v>300</v>
      </c>
    </row>
    <row r="5" spans="1:5" ht="19.5" customHeight="1">
      <c r="A5" s="285">
        <v>2006</v>
      </c>
      <c r="B5" s="194">
        <v>2325</v>
      </c>
      <c r="C5" s="194">
        <v>3292</v>
      </c>
      <c r="D5" s="194">
        <v>3824</v>
      </c>
      <c r="E5" s="194">
        <v>300</v>
      </c>
    </row>
    <row r="6" spans="1:5" ht="19.5" customHeight="1">
      <c r="A6" s="285">
        <v>2007</v>
      </c>
      <c r="B6" s="194">
        <v>2352</v>
      </c>
      <c r="C6" s="194">
        <v>3312</v>
      </c>
      <c r="D6" s="194">
        <v>3784</v>
      </c>
      <c r="E6" s="194">
        <v>300</v>
      </c>
    </row>
    <row r="7" spans="1:5" ht="19.5" customHeight="1">
      <c r="A7" s="285">
        <v>2008</v>
      </c>
      <c r="B7" s="194">
        <v>2604</v>
      </c>
      <c r="C7" s="194">
        <v>3797</v>
      </c>
      <c r="D7" s="194">
        <v>4496</v>
      </c>
      <c r="E7" s="194">
        <v>500</v>
      </c>
    </row>
    <row r="8" spans="1:5" ht="19.5" customHeight="1">
      <c r="A8" s="218">
        <v>2009</v>
      </c>
      <c r="B8" s="225">
        <v>2808</v>
      </c>
      <c r="C8" s="225">
        <v>4023</v>
      </c>
      <c r="D8" s="225">
        <v>4646</v>
      </c>
      <c r="E8" s="225">
        <v>500</v>
      </c>
    </row>
    <row r="9" spans="1:5" ht="19.5" customHeight="1">
      <c r="A9" s="285">
        <v>2010</v>
      </c>
      <c r="B9" s="194">
        <v>2907</v>
      </c>
      <c r="C9" s="194">
        <v>4136</v>
      </c>
      <c r="D9" s="194">
        <v>4724</v>
      </c>
      <c r="E9" s="194">
        <v>500</v>
      </c>
    </row>
    <row r="10" spans="1:5" ht="19.5" customHeight="1">
      <c r="A10" s="220">
        <v>2011</v>
      </c>
      <c r="B10" s="241">
        <v>3115</v>
      </c>
      <c r="C10" s="241">
        <v>4390</v>
      </c>
      <c r="D10" s="241">
        <v>5008</v>
      </c>
      <c r="E10" s="241">
        <v>500</v>
      </c>
    </row>
    <row r="11" spans="1:5" ht="19.5" customHeight="1" thickBot="1">
      <c r="A11" s="382">
        <v>2012</v>
      </c>
      <c r="B11" s="240">
        <v>3463</v>
      </c>
      <c r="C11" s="240">
        <v>4753</v>
      </c>
      <c r="D11" s="240">
        <v>5478</v>
      </c>
      <c r="E11" s="240">
        <v>675</v>
      </c>
    </row>
    <row r="12" spans="1:5" ht="13.5" customHeight="1">
      <c r="A12" s="3" t="s">
        <v>157</v>
      </c>
      <c r="B12" s="3"/>
      <c r="C12" s="2"/>
      <c r="D12" s="2"/>
      <c r="E12" s="2"/>
    </row>
    <row r="14" spans="1:8" ht="19.5" customHeight="1">
      <c r="A14" s="4" t="s">
        <v>357</v>
      </c>
      <c r="B14" s="4"/>
      <c r="C14" s="4"/>
      <c r="D14" s="4"/>
      <c r="E14" s="4"/>
      <c r="F14" s="4"/>
      <c r="G14" s="23"/>
      <c r="H14" s="23"/>
    </row>
    <row r="15" spans="1:5" ht="6.75" customHeight="1" thickBot="1">
      <c r="A15" s="3"/>
      <c r="B15" s="3"/>
      <c r="C15" s="2"/>
      <c r="D15" s="2"/>
      <c r="E15" s="2"/>
    </row>
    <row r="16" spans="2:7" s="166" customFormat="1" ht="19.5" customHeight="1" thickBot="1">
      <c r="B16" s="98" t="s">
        <v>328</v>
      </c>
      <c r="C16" s="98" t="s">
        <v>329</v>
      </c>
      <c r="D16" s="98" t="s">
        <v>330</v>
      </c>
      <c r="E16" s="98" t="s">
        <v>308</v>
      </c>
      <c r="F16" s="18"/>
      <c r="G16" s="165"/>
    </row>
    <row r="17" spans="1:5" ht="19.5" customHeight="1">
      <c r="A17" s="157" t="s">
        <v>322</v>
      </c>
      <c r="B17" s="286">
        <v>51.6</v>
      </c>
      <c r="C17" s="286">
        <v>47.2</v>
      </c>
      <c r="D17" s="286">
        <v>47.7</v>
      </c>
      <c r="E17" s="286">
        <v>52.1</v>
      </c>
    </row>
    <row r="18" spans="1:5" ht="19.5" customHeight="1">
      <c r="A18" s="285" t="s">
        <v>323</v>
      </c>
      <c r="B18" s="287">
        <v>6.08</v>
      </c>
      <c r="C18" s="287">
        <v>6.29</v>
      </c>
      <c r="D18" s="287">
        <v>6.62</v>
      </c>
      <c r="E18" s="287">
        <v>6.89</v>
      </c>
    </row>
    <row r="19" spans="1:5" ht="19.5" customHeight="1">
      <c r="A19" s="285" t="s">
        <v>324</v>
      </c>
      <c r="B19" s="287">
        <v>5</v>
      </c>
      <c r="C19" s="287">
        <v>5.18</v>
      </c>
      <c r="D19" s="287">
        <v>5.4</v>
      </c>
      <c r="E19" s="287">
        <v>5.62</v>
      </c>
    </row>
    <row r="20" spans="1:5" ht="19.5" customHeight="1">
      <c r="A20" s="285" t="s">
        <v>325</v>
      </c>
      <c r="B20" s="287">
        <v>0.43</v>
      </c>
      <c r="C20" s="287">
        <v>0.47</v>
      </c>
      <c r="D20" s="287">
        <v>0.53</v>
      </c>
      <c r="E20" s="287">
        <v>0.6</v>
      </c>
    </row>
    <row r="21" spans="1:5" ht="19.5" customHeight="1" thickBot="1">
      <c r="A21" s="158" t="s">
        <v>326</v>
      </c>
      <c r="B21" s="288">
        <v>60.46</v>
      </c>
      <c r="C21" s="288">
        <v>77</v>
      </c>
      <c r="D21" s="288">
        <v>72.48</v>
      </c>
      <c r="E21" s="288">
        <v>69.62</v>
      </c>
    </row>
    <row r="22" spans="1:5" ht="13.5" customHeight="1">
      <c r="A22" s="3" t="s">
        <v>327</v>
      </c>
      <c r="B22" s="3"/>
      <c r="C22" s="2"/>
      <c r="D22" s="2"/>
      <c r="E22" s="2"/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"/>
  <sheetViews>
    <sheetView zoomScale="110" zoomScaleNormal="110" zoomScalePageLayoutView="0" workbookViewId="0" topLeftCell="A1">
      <selection activeCell="A1" sqref="A1:K1"/>
    </sheetView>
  </sheetViews>
  <sheetFormatPr defaultColWidth="9.140625" defaultRowHeight="12.75"/>
  <cols>
    <col min="1" max="1" width="3.7109375" style="3" customWidth="1"/>
    <col min="2" max="2" width="3.7109375" style="5" customWidth="1"/>
    <col min="3" max="3" width="33.57421875" style="19" bestFit="1" customWidth="1"/>
    <col min="4" max="4" width="10.7109375" style="3" bestFit="1" customWidth="1"/>
    <col min="5" max="5" width="9.8515625" style="3" bestFit="1" customWidth="1"/>
    <col min="6" max="6" width="10.57421875" style="3" bestFit="1" customWidth="1"/>
    <col min="7" max="7" width="10.28125" style="3" bestFit="1" customWidth="1"/>
    <col min="8" max="11" width="10.57421875" style="3" bestFit="1" customWidth="1"/>
    <col min="12" max="13" width="10.00390625" style="3" bestFit="1" customWidth="1"/>
    <col min="14" max="14" width="10.28125" style="3" bestFit="1" customWidth="1"/>
    <col min="15" max="15" width="10.140625" style="3" bestFit="1" customWidth="1"/>
    <col min="16" max="16384" width="9.140625" style="3" customWidth="1"/>
  </cols>
  <sheetData>
    <row r="1" spans="1:3" ht="19.5" customHeight="1">
      <c r="A1" s="4" t="s">
        <v>228</v>
      </c>
      <c r="C1" s="13"/>
    </row>
    <row r="2" ht="6.75" customHeight="1" thickBot="1">
      <c r="C2" s="14"/>
    </row>
    <row r="3" spans="3:15" ht="13.5" customHeight="1" thickBot="1">
      <c r="C3" s="14"/>
      <c r="D3" s="295">
        <v>2012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3:15" ht="13.5" customHeight="1" thickBot="1">
      <c r="C4" s="14"/>
      <c r="D4" s="167" t="s">
        <v>229</v>
      </c>
      <c r="E4" s="167" t="s">
        <v>230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231</v>
      </c>
      <c r="L4" s="167" t="s">
        <v>232</v>
      </c>
      <c r="M4" s="167" t="s">
        <v>233</v>
      </c>
      <c r="N4" s="167" t="s">
        <v>234</v>
      </c>
      <c r="O4" s="167" t="s">
        <v>235</v>
      </c>
    </row>
    <row r="5" spans="1:15" ht="16.5" customHeight="1" thickBot="1">
      <c r="A5" s="296" t="s">
        <v>265</v>
      </c>
      <c r="B5" s="299" t="s">
        <v>236</v>
      </c>
      <c r="C5" s="38" t="s">
        <v>22</v>
      </c>
      <c r="D5" s="41">
        <f aca="true" t="shared" si="0" ref="D5:O5">SUM(D6:D7)</f>
        <v>70512698</v>
      </c>
      <c r="E5" s="41">
        <f t="shared" si="0"/>
        <v>71192689</v>
      </c>
      <c r="F5" s="41">
        <f t="shared" si="0"/>
        <v>69835957</v>
      </c>
      <c r="G5" s="41">
        <f t="shared" si="0"/>
        <v>71006702</v>
      </c>
      <c r="H5" s="41">
        <f t="shared" si="0"/>
        <v>66359855</v>
      </c>
      <c r="I5" s="41">
        <f t="shared" si="0"/>
        <v>65947890</v>
      </c>
      <c r="J5" s="41">
        <f t="shared" si="0"/>
        <v>67270068</v>
      </c>
      <c r="K5" s="41">
        <f t="shared" si="0"/>
        <v>67604475</v>
      </c>
      <c r="L5" s="41">
        <f t="shared" si="0"/>
        <v>69961941</v>
      </c>
      <c r="M5" s="41">
        <f t="shared" si="0"/>
        <v>68319182</v>
      </c>
      <c r="N5" s="41">
        <f t="shared" si="0"/>
        <v>68928182</v>
      </c>
      <c r="O5" s="41">
        <f t="shared" si="0"/>
        <v>68266817</v>
      </c>
    </row>
    <row r="6" spans="1:15" ht="16.5" customHeight="1">
      <c r="A6" s="297"/>
      <c r="B6" s="300"/>
      <c r="C6" s="100" t="s">
        <v>23</v>
      </c>
      <c r="D6" s="42">
        <v>24164248</v>
      </c>
      <c r="E6" s="42">
        <v>24816006</v>
      </c>
      <c r="F6" s="42">
        <v>23116681</v>
      </c>
      <c r="G6" s="42">
        <v>23128499</v>
      </c>
      <c r="H6" s="42">
        <v>21785222</v>
      </c>
      <c r="I6" s="42">
        <v>21839025</v>
      </c>
      <c r="J6" s="42">
        <v>22582123</v>
      </c>
      <c r="K6" s="42">
        <v>23079561</v>
      </c>
      <c r="L6" s="42">
        <v>24759005</v>
      </c>
      <c r="M6" s="42">
        <v>23910246</v>
      </c>
      <c r="N6" s="42">
        <v>24025222</v>
      </c>
      <c r="O6" s="42">
        <v>23083315</v>
      </c>
    </row>
    <row r="7" spans="1:15" ht="16.5" customHeight="1" thickBot="1">
      <c r="A7" s="297"/>
      <c r="B7" s="300"/>
      <c r="C7" s="101" t="s">
        <v>24</v>
      </c>
      <c r="D7" s="45">
        <v>46348450</v>
      </c>
      <c r="E7" s="45">
        <v>46376683</v>
      </c>
      <c r="F7" s="45">
        <v>46719276</v>
      </c>
      <c r="G7" s="45">
        <v>47878203</v>
      </c>
      <c r="H7" s="45">
        <v>44574633</v>
      </c>
      <c r="I7" s="45">
        <v>44108865</v>
      </c>
      <c r="J7" s="45">
        <v>44687945</v>
      </c>
      <c r="K7" s="45">
        <v>44524914</v>
      </c>
      <c r="L7" s="45">
        <v>45202936</v>
      </c>
      <c r="M7" s="45">
        <v>44408936</v>
      </c>
      <c r="N7" s="45">
        <v>44902960</v>
      </c>
      <c r="O7" s="45">
        <v>45183502</v>
      </c>
    </row>
    <row r="8" spans="1:15" s="6" customFormat="1" ht="16.5" customHeight="1" thickBot="1">
      <c r="A8" s="297"/>
      <c r="B8" s="300"/>
      <c r="C8" s="38" t="s">
        <v>25</v>
      </c>
      <c r="D8" s="44">
        <v>361708</v>
      </c>
      <c r="E8" s="44">
        <v>359454</v>
      </c>
      <c r="F8" s="44">
        <v>355670</v>
      </c>
      <c r="G8" s="44">
        <v>358121</v>
      </c>
      <c r="H8" s="44">
        <v>362012</v>
      </c>
      <c r="I8" s="44">
        <v>361225</v>
      </c>
      <c r="J8" s="44">
        <v>365582</v>
      </c>
      <c r="K8" s="44">
        <v>367428</v>
      </c>
      <c r="L8" s="44">
        <v>378204</v>
      </c>
      <c r="M8" s="44">
        <v>381456</v>
      </c>
      <c r="N8" s="44">
        <v>382706</v>
      </c>
      <c r="O8" s="44">
        <v>380168</v>
      </c>
    </row>
    <row r="9" spans="1:15" s="6" customFormat="1" ht="16.5" customHeight="1" thickBot="1">
      <c r="A9" s="297"/>
      <c r="B9" s="300"/>
      <c r="C9" s="38" t="s">
        <v>26</v>
      </c>
      <c r="D9" s="44">
        <v>2071225</v>
      </c>
      <c r="E9" s="44">
        <v>2070717</v>
      </c>
      <c r="F9" s="44">
        <v>2089711</v>
      </c>
      <c r="G9" s="44">
        <v>2088956</v>
      </c>
      <c r="H9" s="44">
        <v>2083408</v>
      </c>
      <c r="I9" s="44">
        <v>2254536</v>
      </c>
      <c r="J9" s="44">
        <v>2288384</v>
      </c>
      <c r="K9" s="44">
        <v>2387409</v>
      </c>
      <c r="L9" s="44">
        <v>2388676</v>
      </c>
      <c r="M9" s="44">
        <v>2374494</v>
      </c>
      <c r="N9" s="44">
        <v>2386340</v>
      </c>
      <c r="O9" s="44">
        <v>2386288</v>
      </c>
    </row>
    <row r="10" spans="1:15" s="6" customFormat="1" ht="16.5" customHeight="1" thickBot="1">
      <c r="A10" s="297"/>
      <c r="B10" s="300"/>
      <c r="C10" s="38" t="s">
        <v>28</v>
      </c>
      <c r="D10" s="44">
        <v>51680</v>
      </c>
      <c r="E10" s="44">
        <v>51680</v>
      </c>
      <c r="F10" s="44">
        <v>51680</v>
      </c>
      <c r="G10" s="44">
        <v>51681</v>
      </c>
      <c r="H10" s="44">
        <v>51680</v>
      </c>
      <c r="I10" s="44">
        <v>51680</v>
      </c>
      <c r="J10" s="44">
        <v>51680</v>
      </c>
      <c r="K10" s="44">
        <v>51680</v>
      </c>
      <c r="L10" s="44">
        <v>51680</v>
      </c>
      <c r="M10" s="44">
        <v>51680</v>
      </c>
      <c r="N10" s="44">
        <v>51680</v>
      </c>
      <c r="O10" s="44">
        <v>51680</v>
      </c>
    </row>
    <row r="11" spans="1:15" s="7" customFormat="1" ht="16.5" customHeight="1" thickBot="1">
      <c r="A11" s="297"/>
      <c r="B11" s="300"/>
      <c r="C11" s="38" t="s">
        <v>29</v>
      </c>
      <c r="D11" s="44">
        <f>SUM(D12:D13)</f>
        <v>127014</v>
      </c>
      <c r="E11" s="44">
        <f aca="true" t="shared" si="1" ref="E11:O11">SUM(E12:E13)</f>
        <v>127523</v>
      </c>
      <c r="F11" s="44">
        <f t="shared" si="1"/>
        <v>128067</v>
      </c>
      <c r="G11" s="44">
        <f t="shared" si="1"/>
        <v>96743</v>
      </c>
      <c r="H11" s="44">
        <f t="shared" si="1"/>
        <v>97158</v>
      </c>
      <c r="I11" s="44">
        <f t="shared" si="1"/>
        <v>97559</v>
      </c>
      <c r="J11" s="44">
        <f t="shared" si="1"/>
        <v>85145</v>
      </c>
      <c r="K11" s="44">
        <f t="shared" si="1"/>
        <v>85510</v>
      </c>
      <c r="L11" s="44">
        <f t="shared" si="1"/>
        <v>85863</v>
      </c>
      <c r="M11" s="44">
        <f t="shared" si="1"/>
        <v>54888</v>
      </c>
      <c r="N11" s="44">
        <f t="shared" si="1"/>
        <v>55116</v>
      </c>
      <c r="O11" s="44">
        <f t="shared" si="1"/>
        <v>55351</v>
      </c>
    </row>
    <row r="12" spans="1:15" s="7" customFormat="1" ht="16.5" customHeight="1">
      <c r="A12" s="297"/>
      <c r="B12" s="300"/>
      <c r="C12" s="102" t="s">
        <v>30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s="7" customFormat="1" ht="16.5" customHeight="1" thickBot="1">
      <c r="A13" s="297"/>
      <c r="B13" s="300"/>
      <c r="C13" s="103" t="s">
        <v>31</v>
      </c>
      <c r="D13" s="43">
        <v>127014</v>
      </c>
      <c r="E13" s="43">
        <v>127523</v>
      </c>
      <c r="F13" s="43">
        <v>128067</v>
      </c>
      <c r="G13" s="43">
        <v>96743</v>
      </c>
      <c r="H13" s="43">
        <v>97158</v>
      </c>
      <c r="I13" s="43">
        <v>97559</v>
      </c>
      <c r="J13" s="43">
        <v>85145</v>
      </c>
      <c r="K13" s="43">
        <v>85510</v>
      </c>
      <c r="L13" s="43">
        <v>85863</v>
      </c>
      <c r="M13" s="43">
        <v>54888</v>
      </c>
      <c r="N13" s="43">
        <v>55116</v>
      </c>
      <c r="O13" s="43">
        <v>55351</v>
      </c>
    </row>
    <row r="14" spans="1:15" s="7" customFormat="1" ht="16.5" customHeight="1" thickBot="1">
      <c r="A14" s="297"/>
      <c r="B14" s="300"/>
      <c r="C14" s="38" t="s">
        <v>45</v>
      </c>
      <c r="D14" s="44">
        <v>19990670</v>
      </c>
      <c r="E14" s="44">
        <v>20679030</v>
      </c>
      <c r="F14" s="44">
        <v>21565703</v>
      </c>
      <c r="G14" s="44">
        <v>21915678</v>
      </c>
      <c r="H14" s="44">
        <v>24938340</v>
      </c>
      <c r="I14" s="44">
        <v>25956300</v>
      </c>
      <c r="J14" s="44">
        <v>24821149</v>
      </c>
      <c r="K14" s="44">
        <v>25293612</v>
      </c>
      <c r="L14" s="44">
        <v>24967627</v>
      </c>
      <c r="M14" s="44">
        <v>26088895</v>
      </c>
      <c r="N14" s="44">
        <v>26655146</v>
      </c>
      <c r="O14" s="44">
        <v>24989862</v>
      </c>
    </row>
    <row r="15" spans="1:15" s="7" customFormat="1" ht="16.5" customHeight="1" thickBot="1">
      <c r="A15" s="297"/>
      <c r="B15" s="300"/>
      <c r="C15" s="38" t="s">
        <v>32</v>
      </c>
      <c r="D15" s="44">
        <v>358738</v>
      </c>
      <c r="E15" s="44">
        <v>358268</v>
      </c>
      <c r="F15" s="44">
        <v>359380</v>
      </c>
      <c r="G15" s="44">
        <v>383587</v>
      </c>
      <c r="H15" s="44">
        <v>385672</v>
      </c>
      <c r="I15" s="44">
        <v>386340</v>
      </c>
      <c r="J15" s="44">
        <v>386643</v>
      </c>
      <c r="K15" s="44">
        <v>387893</v>
      </c>
      <c r="L15" s="44">
        <v>386899</v>
      </c>
      <c r="M15" s="44">
        <v>387301</v>
      </c>
      <c r="N15" s="44">
        <v>388614</v>
      </c>
      <c r="O15" s="44">
        <v>386646</v>
      </c>
    </row>
    <row r="16" spans="1:15" s="7" customFormat="1" ht="16.5" customHeight="1" thickBot="1">
      <c r="A16" s="297"/>
      <c r="B16" s="300"/>
      <c r="C16" s="38" t="s">
        <v>65</v>
      </c>
      <c r="D16" s="44">
        <v>14800241</v>
      </c>
      <c r="E16" s="44">
        <v>15310310</v>
      </c>
      <c r="F16" s="44">
        <v>15627449</v>
      </c>
      <c r="G16" s="44">
        <v>16141753</v>
      </c>
      <c r="H16" s="44">
        <v>16632577</v>
      </c>
      <c r="I16" s="44">
        <v>17044276</v>
      </c>
      <c r="J16" s="44">
        <v>17642634</v>
      </c>
      <c r="K16" s="44">
        <v>18099131</v>
      </c>
      <c r="L16" s="44">
        <v>18422126</v>
      </c>
      <c r="M16" s="44">
        <v>18999117</v>
      </c>
      <c r="N16" s="44">
        <v>19524287</v>
      </c>
      <c r="O16" s="44">
        <v>19096171</v>
      </c>
    </row>
    <row r="17" spans="1:15" s="7" customFormat="1" ht="16.5" customHeight="1" thickBot="1">
      <c r="A17" s="297"/>
      <c r="B17" s="301"/>
      <c r="C17" s="40" t="s">
        <v>33</v>
      </c>
      <c r="D17" s="54">
        <v>108273974</v>
      </c>
      <c r="E17" s="54">
        <v>110149671</v>
      </c>
      <c r="F17" s="54">
        <v>110013617</v>
      </c>
      <c r="G17" s="54">
        <v>112043221</v>
      </c>
      <c r="H17" s="54">
        <v>110910702</v>
      </c>
      <c r="I17" s="54">
        <v>112099806</v>
      </c>
      <c r="J17" s="54">
        <v>112911285</v>
      </c>
      <c r="K17" s="54">
        <v>114277138</v>
      </c>
      <c r="L17" s="54">
        <v>116643016</v>
      </c>
      <c r="M17" s="54">
        <v>116657013</v>
      </c>
      <c r="N17" s="54">
        <v>118372071</v>
      </c>
      <c r="O17" s="54">
        <v>115612983</v>
      </c>
    </row>
    <row r="18" spans="1:15" s="7" customFormat="1" ht="16.5" customHeight="1" thickBot="1">
      <c r="A18" s="297"/>
      <c r="B18" s="302" t="s">
        <v>237</v>
      </c>
      <c r="C18" s="39" t="s">
        <v>34</v>
      </c>
      <c r="D18" s="44">
        <v>3111540</v>
      </c>
      <c r="E18" s="44">
        <v>3083644</v>
      </c>
      <c r="F18" s="44">
        <v>3095831</v>
      </c>
      <c r="G18" s="44">
        <v>3150519</v>
      </c>
      <c r="H18" s="44">
        <v>3137608</v>
      </c>
      <c r="I18" s="44">
        <v>3185375</v>
      </c>
      <c r="J18" s="44">
        <v>3202520</v>
      </c>
      <c r="K18" s="44">
        <v>3320219</v>
      </c>
      <c r="L18" s="55">
        <v>3256021</v>
      </c>
      <c r="M18" s="55">
        <v>3552759</v>
      </c>
      <c r="N18" s="55">
        <v>3441727</v>
      </c>
      <c r="O18" s="55">
        <v>3638535</v>
      </c>
    </row>
    <row r="19" spans="1:15" s="7" customFormat="1" ht="16.5" customHeight="1" thickBot="1">
      <c r="A19" s="297"/>
      <c r="B19" s="303"/>
      <c r="C19" s="39" t="s">
        <v>35</v>
      </c>
      <c r="D19" s="44">
        <v>69615794</v>
      </c>
      <c r="E19" s="44">
        <v>70793690</v>
      </c>
      <c r="F19" s="44">
        <v>72297123</v>
      </c>
      <c r="G19" s="44">
        <v>73538402</v>
      </c>
      <c r="H19" s="44">
        <v>73483768</v>
      </c>
      <c r="I19" s="44">
        <v>74050863</v>
      </c>
      <c r="J19" s="44">
        <v>74130446</v>
      </c>
      <c r="K19" s="44">
        <v>75297544</v>
      </c>
      <c r="L19" s="55">
        <v>75438032</v>
      </c>
      <c r="M19" s="55">
        <v>75924881</v>
      </c>
      <c r="N19" s="55">
        <v>76672066</v>
      </c>
      <c r="O19" s="55">
        <v>76018427</v>
      </c>
    </row>
    <row r="20" spans="1:15" s="7" customFormat="1" ht="16.5" customHeight="1" thickBot="1">
      <c r="A20" s="297"/>
      <c r="B20" s="303"/>
      <c r="C20" s="39" t="s">
        <v>36</v>
      </c>
      <c r="D20" s="44">
        <v>928934</v>
      </c>
      <c r="E20" s="44">
        <v>949307</v>
      </c>
      <c r="F20" s="44">
        <v>927667</v>
      </c>
      <c r="G20" s="44">
        <v>989398</v>
      </c>
      <c r="H20" s="44">
        <v>1000239</v>
      </c>
      <c r="I20" s="44">
        <v>1034185</v>
      </c>
      <c r="J20" s="44">
        <v>940872</v>
      </c>
      <c r="K20" s="44">
        <v>932443</v>
      </c>
      <c r="L20" s="55">
        <v>985506</v>
      </c>
      <c r="M20" s="55">
        <v>1045864</v>
      </c>
      <c r="N20" s="55">
        <v>1119402</v>
      </c>
      <c r="O20" s="55">
        <v>1092340</v>
      </c>
    </row>
    <row r="21" spans="1:15" ht="16.5" customHeight="1" thickBot="1">
      <c r="A21" s="297"/>
      <c r="B21" s="303"/>
      <c r="C21" s="39" t="s">
        <v>37</v>
      </c>
      <c r="D21" s="44">
        <v>40780</v>
      </c>
      <c r="E21" s="44">
        <v>41053</v>
      </c>
      <c r="F21" s="44">
        <v>51684</v>
      </c>
      <c r="G21" s="44">
        <v>50226</v>
      </c>
      <c r="H21" s="44">
        <v>40603</v>
      </c>
      <c r="I21" s="44">
        <v>42038</v>
      </c>
      <c r="J21" s="44">
        <v>41210</v>
      </c>
      <c r="K21" s="44">
        <v>42027</v>
      </c>
      <c r="L21" s="55">
        <v>44566</v>
      </c>
      <c r="M21" s="55">
        <v>46618</v>
      </c>
      <c r="N21" s="55">
        <v>56662</v>
      </c>
      <c r="O21" s="55">
        <v>49160</v>
      </c>
    </row>
    <row r="22" spans="1:15" ht="16.5" customHeight="1" thickBot="1">
      <c r="A22" s="297"/>
      <c r="B22" s="303"/>
      <c r="C22" s="39" t="s">
        <v>38</v>
      </c>
      <c r="D22" s="44">
        <v>7744156</v>
      </c>
      <c r="E22" s="44">
        <v>7697421</v>
      </c>
      <c r="F22" s="44">
        <v>7705214</v>
      </c>
      <c r="G22" s="44">
        <v>8642044</v>
      </c>
      <c r="H22" s="44">
        <v>8830076</v>
      </c>
      <c r="I22" s="44">
        <v>9234289</v>
      </c>
      <c r="J22" s="44">
        <v>9235161</v>
      </c>
      <c r="K22" s="44">
        <v>8733989</v>
      </c>
      <c r="L22" s="55">
        <v>8932058</v>
      </c>
      <c r="M22" s="55">
        <v>8813849</v>
      </c>
      <c r="N22" s="55">
        <v>9382677</v>
      </c>
      <c r="O22" s="55">
        <v>8907914</v>
      </c>
    </row>
    <row r="23" spans="1:15" ht="16.5" customHeight="1" thickBot="1">
      <c r="A23" s="297"/>
      <c r="B23" s="303"/>
      <c r="C23" s="39" t="s">
        <v>39</v>
      </c>
      <c r="D23" s="44">
        <v>15775063</v>
      </c>
      <c r="E23" s="44">
        <v>16461823</v>
      </c>
      <c r="F23" s="44">
        <v>14751234</v>
      </c>
      <c r="G23" s="44">
        <v>14756460</v>
      </c>
      <c r="H23" s="44">
        <v>13290870</v>
      </c>
      <c r="I23" s="44">
        <v>13372100</v>
      </c>
      <c r="J23" s="44">
        <v>14071803</v>
      </c>
      <c r="K23" s="44">
        <v>14618120</v>
      </c>
      <c r="L23" s="55">
        <v>16380683</v>
      </c>
      <c r="M23" s="55">
        <v>15544574</v>
      </c>
      <c r="N23" s="55">
        <v>15663036</v>
      </c>
      <c r="O23" s="55">
        <v>14707909</v>
      </c>
    </row>
    <row r="24" spans="1:15" ht="16.5" customHeight="1" thickBot="1">
      <c r="A24" s="297"/>
      <c r="B24" s="303"/>
      <c r="C24" s="39" t="s">
        <v>40</v>
      </c>
      <c r="D24" s="44">
        <v>3015000</v>
      </c>
      <c r="E24" s="44">
        <v>3015000</v>
      </c>
      <c r="F24" s="44">
        <v>3015000</v>
      </c>
      <c r="G24" s="44">
        <v>3015000</v>
      </c>
      <c r="H24" s="44">
        <v>3015000</v>
      </c>
      <c r="I24" s="44">
        <v>3015000</v>
      </c>
      <c r="J24" s="44">
        <v>3015000</v>
      </c>
      <c r="K24" s="44">
        <v>3015000</v>
      </c>
      <c r="L24" s="44">
        <v>3015000</v>
      </c>
      <c r="M24" s="44">
        <v>3015000</v>
      </c>
      <c r="N24" s="44">
        <v>3015000</v>
      </c>
      <c r="O24" s="44">
        <v>3015000</v>
      </c>
    </row>
    <row r="25" spans="1:15" ht="16.5" customHeight="1" thickBot="1">
      <c r="A25" s="297"/>
      <c r="B25" s="303"/>
      <c r="C25" s="39" t="s">
        <v>41</v>
      </c>
      <c r="D25" s="44">
        <v>328023</v>
      </c>
      <c r="E25" s="44">
        <v>327468</v>
      </c>
      <c r="F25" s="44">
        <v>327468</v>
      </c>
      <c r="G25" s="44">
        <v>327466</v>
      </c>
      <c r="H25" s="44">
        <v>327332</v>
      </c>
      <c r="I25" s="44">
        <v>326774</v>
      </c>
      <c r="J25" s="44">
        <v>326774</v>
      </c>
      <c r="K25" s="44">
        <v>326323</v>
      </c>
      <c r="L25" s="55">
        <v>326654</v>
      </c>
      <c r="M25" s="55">
        <v>326621</v>
      </c>
      <c r="N25" s="55">
        <v>326621</v>
      </c>
      <c r="O25" s="55">
        <v>325547</v>
      </c>
    </row>
    <row r="26" spans="1:15" ht="16.5" customHeight="1" thickBot="1">
      <c r="A26" s="297"/>
      <c r="B26" s="303"/>
      <c r="C26" s="39" t="s">
        <v>42</v>
      </c>
      <c r="D26" s="44">
        <v>2503917</v>
      </c>
      <c r="E26" s="44">
        <v>2351970</v>
      </c>
      <c r="F26" s="44">
        <v>2352617</v>
      </c>
      <c r="G26" s="44">
        <v>2353243</v>
      </c>
      <c r="H26" s="44">
        <v>2351993</v>
      </c>
      <c r="I26" s="44">
        <v>2352578</v>
      </c>
      <c r="J26" s="44">
        <v>2353183</v>
      </c>
      <c r="K26" s="44">
        <v>2201225</v>
      </c>
      <c r="L26" s="55">
        <v>2201773</v>
      </c>
      <c r="M26" s="55">
        <v>2202340</v>
      </c>
      <c r="N26" s="55">
        <v>2201131</v>
      </c>
      <c r="O26" s="55">
        <v>2201534</v>
      </c>
    </row>
    <row r="27" spans="1:15" ht="16.5" customHeight="1" thickBot="1">
      <c r="A27" s="297"/>
      <c r="B27" s="303"/>
      <c r="C27" s="39" t="s">
        <v>43</v>
      </c>
      <c r="D27" s="44">
        <v>4555763</v>
      </c>
      <c r="E27" s="44">
        <v>4555759</v>
      </c>
      <c r="F27" s="44">
        <v>4555755</v>
      </c>
      <c r="G27" s="44">
        <v>4555751</v>
      </c>
      <c r="H27" s="44">
        <v>4495261</v>
      </c>
      <c r="I27" s="44">
        <v>4495257</v>
      </c>
      <c r="J27" s="44">
        <v>4495253</v>
      </c>
      <c r="K27" s="44">
        <v>4495249</v>
      </c>
      <c r="L27" s="55">
        <v>4495244</v>
      </c>
      <c r="M27" s="55">
        <v>4495240</v>
      </c>
      <c r="N27" s="55">
        <v>4495236</v>
      </c>
      <c r="O27" s="55">
        <v>5080138</v>
      </c>
    </row>
    <row r="28" spans="1:15" ht="16.5" customHeight="1" thickBot="1">
      <c r="A28" s="297"/>
      <c r="B28" s="303"/>
      <c r="C28" s="39" t="s">
        <v>44</v>
      </c>
      <c r="D28" s="44">
        <v>655004</v>
      </c>
      <c r="E28" s="44">
        <v>872536</v>
      </c>
      <c r="F28" s="44">
        <v>934024</v>
      </c>
      <c r="G28" s="44">
        <v>664712</v>
      </c>
      <c r="H28" s="44">
        <v>937952</v>
      </c>
      <c r="I28" s="44">
        <v>991347</v>
      </c>
      <c r="J28" s="44">
        <v>1099063</v>
      </c>
      <c r="K28" s="44">
        <v>1294999</v>
      </c>
      <c r="L28" s="55">
        <v>1567479</v>
      </c>
      <c r="M28" s="55">
        <v>1689267</v>
      </c>
      <c r="N28" s="55">
        <v>1998513</v>
      </c>
      <c r="O28" s="55">
        <v>576479</v>
      </c>
    </row>
    <row r="29" spans="1:15" ht="16.5" customHeight="1" thickBot="1">
      <c r="A29" s="298"/>
      <c r="B29" s="304"/>
      <c r="C29" s="39" t="s">
        <v>27</v>
      </c>
      <c r="D29" s="44">
        <v>108273974</v>
      </c>
      <c r="E29" s="44">
        <v>110149671</v>
      </c>
      <c r="F29" s="44">
        <v>110013617</v>
      </c>
      <c r="G29" s="44">
        <v>112043221</v>
      </c>
      <c r="H29" s="44">
        <v>110910702</v>
      </c>
      <c r="I29" s="44">
        <v>112099806</v>
      </c>
      <c r="J29" s="44">
        <v>112911285</v>
      </c>
      <c r="K29" s="44">
        <v>114277138</v>
      </c>
      <c r="L29" s="44">
        <v>116643016</v>
      </c>
      <c r="M29" s="44">
        <v>116657013</v>
      </c>
      <c r="N29" s="44">
        <v>118372071</v>
      </c>
      <c r="O29" s="44">
        <v>115612983</v>
      </c>
    </row>
    <row r="30" spans="1:3" ht="13.5" customHeight="1">
      <c r="A30" s="3" t="s">
        <v>46</v>
      </c>
      <c r="C30" s="14"/>
    </row>
  </sheetData>
  <sheetProtection/>
  <mergeCells count="4">
    <mergeCell ref="D3:O3"/>
    <mergeCell ref="A5:A29"/>
    <mergeCell ref="B5:B17"/>
    <mergeCell ref="B18:B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5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2" width="3.7109375" style="8" customWidth="1"/>
    <col min="3" max="3" width="28.28125" style="13" customWidth="1"/>
    <col min="4" max="5" width="9.00390625" style="3" customWidth="1"/>
    <col min="6" max="15" width="9.00390625" style="46" customWidth="1"/>
    <col min="16" max="20" width="9.140625" style="46" customWidth="1"/>
    <col min="21" max="16384" width="9.140625" style="3" customWidth="1"/>
  </cols>
  <sheetData>
    <row r="1" spans="1:2" ht="19.5" customHeight="1">
      <c r="A1" s="4" t="s">
        <v>254</v>
      </c>
      <c r="B1" s="3"/>
    </row>
    <row r="2" spans="1:20" s="9" customFormat="1" ht="6.75" customHeight="1" thickBot="1">
      <c r="A2" s="11"/>
      <c r="B2" s="11"/>
      <c r="C2" s="2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9" customFormat="1" ht="13.5" customHeight="1" thickBot="1">
      <c r="A3" s="11"/>
      <c r="B3" s="11"/>
      <c r="C3" s="20"/>
      <c r="D3" s="295">
        <v>2012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47"/>
      <c r="Q3" s="47"/>
      <c r="R3" s="47"/>
      <c r="S3" s="47"/>
      <c r="T3" s="47"/>
    </row>
    <row r="4" spans="1:20" s="9" customFormat="1" ht="13.5" customHeight="1" thickBot="1">
      <c r="A4" s="11"/>
      <c r="B4" s="11"/>
      <c r="C4" s="10"/>
      <c r="D4" s="167" t="s">
        <v>229</v>
      </c>
      <c r="E4" s="167" t="s">
        <v>230</v>
      </c>
      <c r="F4" s="167" t="s">
        <v>12</v>
      </c>
      <c r="G4" s="167" t="s">
        <v>13</v>
      </c>
      <c r="H4" s="167" t="s">
        <v>14</v>
      </c>
      <c r="I4" s="167" t="s">
        <v>15</v>
      </c>
      <c r="J4" s="167" t="s">
        <v>16</v>
      </c>
      <c r="K4" s="167" t="s">
        <v>231</v>
      </c>
      <c r="L4" s="167" t="s">
        <v>232</v>
      </c>
      <c r="M4" s="167" t="s">
        <v>233</v>
      </c>
      <c r="N4" s="167" t="s">
        <v>234</v>
      </c>
      <c r="O4" s="167" t="s">
        <v>235</v>
      </c>
      <c r="P4" s="47"/>
      <c r="Q4" s="47"/>
      <c r="R4" s="47"/>
      <c r="S4" s="47"/>
      <c r="T4" s="47"/>
    </row>
    <row r="5" spans="1:15" ht="13.5" thickBot="1">
      <c r="A5" s="296" t="s">
        <v>266</v>
      </c>
      <c r="B5" s="302" t="s">
        <v>236</v>
      </c>
      <c r="C5" s="48" t="s">
        <v>47</v>
      </c>
      <c r="D5" s="41">
        <f>SUM(D6:D7)</f>
        <v>72921271</v>
      </c>
      <c r="E5" s="41">
        <f aca="true" t="shared" si="0" ref="E5:O5">SUM(E6:E7)</f>
        <v>74228912</v>
      </c>
      <c r="F5" s="41">
        <f t="shared" si="0"/>
        <v>75543846</v>
      </c>
      <c r="G5" s="41">
        <f t="shared" si="0"/>
        <v>76833388</v>
      </c>
      <c r="H5" s="41">
        <f t="shared" si="0"/>
        <v>76705050</v>
      </c>
      <c r="I5" s="41">
        <f t="shared" si="0"/>
        <v>77180067</v>
      </c>
      <c r="J5" s="41">
        <f t="shared" si="0"/>
        <v>77250086</v>
      </c>
      <c r="K5" s="41">
        <f t="shared" si="0"/>
        <v>78752938</v>
      </c>
      <c r="L5" s="41">
        <f t="shared" si="0"/>
        <v>78967459</v>
      </c>
      <c r="M5" s="41">
        <f t="shared" si="0"/>
        <v>79377396</v>
      </c>
      <c r="N5" s="41">
        <f t="shared" si="0"/>
        <v>80326120</v>
      </c>
      <c r="O5" s="41">
        <f t="shared" si="0"/>
        <v>79604035</v>
      </c>
    </row>
    <row r="6" spans="1:15" ht="12.75">
      <c r="A6" s="297"/>
      <c r="B6" s="303"/>
      <c r="C6" s="104" t="s">
        <v>48</v>
      </c>
      <c r="D6" s="42">
        <v>467644</v>
      </c>
      <c r="E6" s="42">
        <v>469605</v>
      </c>
      <c r="F6" s="42">
        <v>425521</v>
      </c>
      <c r="G6" s="42">
        <v>423058</v>
      </c>
      <c r="H6" s="42">
        <v>446576</v>
      </c>
      <c r="I6" s="42">
        <v>432876</v>
      </c>
      <c r="J6" s="42">
        <v>456775</v>
      </c>
      <c r="K6" s="42">
        <v>440984</v>
      </c>
      <c r="L6" s="42">
        <v>489858</v>
      </c>
      <c r="M6" s="42">
        <v>478531</v>
      </c>
      <c r="N6" s="42">
        <v>481218</v>
      </c>
      <c r="O6" s="42">
        <v>425353</v>
      </c>
    </row>
    <row r="7" spans="1:15" s="5" customFormat="1" ht="12.75" thickBot="1">
      <c r="A7" s="297"/>
      <c r="B7" s="303"/>
      <c r="C7" s="105" t="s">
        <v>49</v>
      </c>
      <c r="D7" s="43">
        <v>72453627</v>
      </c>
      <c r="E7" s="43">
        <v>73759307</v>
      </c>
      <c r="F7" s="43">
        <v>75118325</v>
      </c>
      <c r="G7" s="43">
        <v>76410330</v>
      </c>
      <c r="H7" s="43">
        <v>76258474</v>
      </c>
      <c r="I7" s="43">
        <v>76747191</v>
      </c>
      <c r="J7" s="43">
        <v>76793311</v>
      </c>
      <c r="K7" s="43">
        <v>78311954</v>
      </c>
      <c r="L7" s="43">
        <v>78477601</v>
      </c>
      <c r="M7" s="43">
        <v>78898865</v>
      </c>
      <c r="N7" s="43">
        <v>79844902</v>
      </c>
      <c r="O7" s="43">
        <v>79178682</v>
      </c>
    </row>
    <row r="8" spans="1:15" s="21" customFormat="1" ht="11.25" thickBot="1">
      <c r="A8" s="297"/>
      <c r="B8" s="303"/>
      <c r="C8" s="49" t="s">
        <v>50</v>
      </c>
      <c r="D8" s="41">
        <f>SUM(D9:D10)</f>
        <v>52256196</v>
      </c>
      <c r="E8" s="41">
        <f aca="true" t="shared" si="1" ref="E8:O8">SUM(E9:E10)</f>
        <v>52135703</v>
      </c>
      <c r="F8" s="41">
        <f t="shared" si="1"/>
        <v>52943672</v>
      </c>
      <c r="G8" s="41">
        <f t="shared" si="1"/>
        <v>53781915</v>
      </c>
      <c r="H8" s="41">
        <f t="shared" si="1"/>
        <v>54069244</v>
      </c>
      <c r="I8" s="41">
        <f t="shared" si="1"/>
        <v>54528758</v>
      </c>
      <c r="J8" s="41">
        <f t="shared" si="1"/>
        <v>54542005</v>
      </c>
      <c r="K8" s="41">
        <f t="shared" si="1"/>
        <v>55044561</v>
      </c>
      <c r="L8" s="41">
        <f t="shared" si="1"/>
        <v>55692483</v>
      </c>
      <c r="M8" s="41">
        <f t="shared" si="1"/>
        <v>56348494</v>
      </c>
      <c r="N8" s="41">
        <f t="shared" si="1"/>
        <v>56736674</v>
      </c>
      <c r="O8" s="41">
        <f t="shared" si="1"/>
        <v>57052430</v>
      </c>
    </row>
    <row r="9" spans="1:15" s="21" customFormat="1" ht="11.25">
      <c r="A9" s="297"/>
      <c r="B9" s="303"/>
      <c r="C9" s="104" t="s">
        <v>51</v>
      </c>
      <c r="D9" s="42">
        <v>13016371</v>
      </c>
      <c r="E9" s="42">
        <v>13124012</v>
      </c>
      <c r="F9" s="42">
        <v>13329444</v>
      </c>
      <c r="G9" s="42">
        <v>13535127</v>
      </c>
      <c r="H9" s="42">
        <v>13671602</v>
      </c>
      <c r="I9" s="42">
        <v>13794626</v>
      </c>
      <c r="J9" s="42">
        <v>13973628</v>
      </c>
      <c r="K9" s="42">
        <v>14187429</v>
      </c>
      <c r="L9" s="42">
        <v>14361517</v>
      </c>
      <c r="M9" s="42">
        <v>14540437</v>
      </c>
      <c r="N9" s="42">
        <v>14555482</v>
      </c>
      <c r="O9" s="42">
        <v>14652990</v>
      </c>
    </row>
    <row r="10" spans="1:15" s="21" customFormat="1" ht="12" thickBot="1">
      <c r="A10" s="297"/>
      <c r="B10" s="303"/>
      <c r="C10" s="105" t="s">
        <v>52</v>
      </c>
      <c r="D10" s="43">
        <v>39239825</v>
      </c>
      <c r="E10" s="43">
        <v>39011691</v>
      </c>
      <c r="F10" s="43">
        <v>39614228</v>
      </c>
      <c r="G10" s="43">
        <v>40246788</v>
      </c>
      <c r="H10" s="43">
        <v>40397642</v>
      </c>
      <c r="I10" s="43">
        <v>40734132</v>
      </c>
      <c r="J10" s="43">
        <v>40568377</v>
      </c>
      <c r="K10" s="43">
        <v>40857132</v>
      </c>
      <c r="L10" s="43">
        <v>41330966</v>
      </c>
      <c r="M10" s="43">
        <v>41808057</v>
      </c>
      <c r="N10" s="43">
        <v>42181192</v>
      </c>
      <c r="O10" s="43">
        <v>42399440</v>
      </c>
    </row>
    <row r="11" spans="1:15" s="21" customFormat="1" ht="11.25" thickBot="1">
      <c r="A11" s="297"/>
      <c r="B11" s="303"/>
      <c r="C11" s="48" t="s">
        <v>256</v>
      </c>
      <c r="D11" s="41">
        <f>SUM(D12:D14)</f>
        <v>43872768</v>
      </c>
      <c r="E11" s="41">
        <f aca="true" t="shared" si="2" ref="E11:O11">SUM(E12:E14)</f>
        <v>43828153</v>
      </c>
      <c r="F11" s="41">
        <f t="shared" si="2"/>
        <v>43441606</v>
      </c>
      <c r="G11" s="41">
        <f t="shared" si="2"/>
        <v>43719689</v>
      </c>
      <c r="H11" s="41">
        <f t="shared" si="2"/>
        <v>43959182</v>
      </c>
      <c r="I11" s="41">
        <f t="shared" si="2"/>
        <v>44265835</v>
      </c>
      <c r="J11" s="41">
        <f t="shared" si="2"/>
        <v>44695484</v>
      </c>
      <c r="K11" s="41">
        <f t="shared" si="2"/>
        <v>45095254</v>
      </c>
      <c r="L11" s="41">
        <f t="shared" si="2"/>
        <v>45242444</v>
      </c>
      <c r="M11" s="41">
        <f t="shared" si="2"/>
        <v>45663820</v>
      </c>
      <c r="N11" s="41">
        <f t="shared" si="2"/>
        <v>46424965</v>
      </c>
      <c r="O11" s="41">
        <f t="shared" si="2"/>
        <v>46930482</v>
      </c>
    </row>
    <row r="12" spans="1:15" s="21" customFormat="1" ht="11.25">
      <c r="A12" s="297"/>
      <c r="B12" s="303"/>
      <c r="C12" s="95" t="s">
        <v>53</v>
      </c>
      <c r="D12" s="35">
        <v>24803022</v>
      </c>
      <c r="E12" s="35">
        <v>24651561</v>
      </c>
      <c r="F12" s="35">
        <v>24472457</v>
      </c>
      <c r="G12" s="35">
        <v>24043901</v>
      </c>
      <c r="H12" s="35">
        <v>24601104</v>
      </c>
      <c r="I12" s="35">
        <v>24819294</v>
      </c>
      <c r="J12" s="35">
        <v>25129214</v>
      </c>
      <c r="K12" s="35">
        <v>25260630</v>
      </c>
      <c r="L12" s="35">
        <v>25765362</v>
      </c>
      <c r="M12" s="35">
        <v>26385154</v>
      </c>
      <c r="N12" s="35">
        <v>26455927</v>
      </c>
      <c r="O12" s="35">
        <v>27107064</v>
      </c>
    </row>
    <row r="13" spans="1:15" s="21" customFormat="1" ht="11.25">
      <c r="A13" s="297"/>
      <c r="B13" s="303"/>
      <c r="C13" s="96" t="s">
        <v>60</v>
      </c>
      <c r="D13" s="36">
        <v>18970828</v>
      </c>
      <c r="E13" s="36">
        <v>19080633</v>
      </c>
      <c r="F13" s="36">
        <v>18869858</v>
      </c>
      <c r="G13" s="36">
        <v>19577162</v>
      </c>
      <c r="H13" s="36">
        <v>19252402</v>
      </c>
      <c r="I13" s="36">
        <v>19337050</v>
      </c>
      <c r="J13" s="36">
        <v>19456003</v>
      </c>
      <c r="K13" s="36">
        <v>19727727</v>
      </c>
      <c r="L13" s="36">
        <v>19361636</v>
      </c>
      <c r="M13" s="36">
        <v>19164103</v>
      </c>
      <c r="N13" s="36">
        <v>19861013</v>
      </c>
      <c r="O13" s="36">
        <v>19719671</v>
      </c>
    </row>
    <row r="14" spans="1:15" s="21" customFormat="1" ht="12" thickBot="1">
      <c r="A14" s="297"/>
      <c r="B14" s="303"/>
      <c r="C14" s="97" t="s">
        <v>61</v>
      </c>
      <c r="D14" s="37">
        <v>98918</v>
      </c>
      <c r="E14" s="37">
        <v>95959</v>
      </c>
      <c r="F14" s="37">
        <v>99291</v>
      </c>
      <c r="G14" s="37">
        <v>98626</v>
      </c>
      <c r="H14" s="37">
        <v>105676</v>
      </c>
      <c r="I14" s="37">
        <v>109491</v>
      </c>
      <c r="J14" s="37">
        <v>110267</v>
      </c>
      <c r="K14" s="37">
        <v>106897</v>
      </c>
      <c r="L14" s="37">
        <v>115446</v>
      </c>
      <c r="M14" s="37">
        <v>114563</v>
      </c>
      <c r="N14" s="37">
        <v>108025</v>
      </c>
      <c r="O14" s="37">
        <v>103747</v>
      </c>
    </row>
    <row r="15" spans="1:15" s="21" customFormat="1" ht="11.25" thickBot="1">
      <c r="A15" s="297"/>
      <c r="B15" s="303"/>
      <c r="C15" s="49" t="s">
        <v>22</v>
      </c>
      <c r="D15" s="41">
        <f>SUM(D16:D18)</f>
        <v>39614797</v>
      </c>
      <c r="E15" s="41">
        <f aca="true" t="shared" si="3" ref="E15:O15">SUM(E16:E18)</f>
        <v>40174688</v>
      </c>
      <c r="F15" s="41">
        <f t="shared" si="3"/>
        <v>39635091</v>
      </c>
      <c r="G15" s="41">
        <f t="shared" si="3"/>
        <v>37420938</v>
      </c>
      <c r="H15" s="41">
        <f t="shared" si="3"/>
        <v>37074711</v>
      </c>
      <c r="I15" s="41">
        <f t="shared" si="3"/>
        <v>37170202</v>
      </c>
      <c r="J15" s="41">
        <f t="shared" si="3"/>
        <v>36168654</v>
      </c>
      <c r="K15" s="41">
        <f t="shared" si="3"/>
        <v>36130332</v>
      </c>
      <c r="L15" s="41">
        <f t="shared" si="3"/>
        <v>37222959</v>
      </c>
      <c r="M15" s="41">
        <f t="shared" si="3"/>
        <v>37261301</v>
      </c>
      <c r="N15" s="41">
        <f t="shared" si="3"/>
        <v>36682497</v>
      </c>
      <c r="O15" s="41">
        <f t="shared" si="3"/>
        <v>39446903</v>
      </c>
    </row>
    <row r="16" spans="1:15" s="21" customFormat="1" ht="15" customHeight="1">
      <c r="A16" s="297"/>
      <c r="B16" s="303"/>
      <c r="C16" s="104" t="s">
        <v>62</v>
      </c>
      <c r="D16" s="42">
        <v>8808690</v>
      </c>
      <c r="E16" s="42">
        <v>8841945</v>
      </c>
      <c r="F16" s="42">
        <v>8859483</v>
      </c>
      <c r="G16" s="42">
        <v>9027773</v>
      </c>
      <c r="H16" s="42">
        <v>9079510</v>
      </c>
      <c r="I16" s="42">
        <v>8339706</v>
      </c>
      <c r="J16" s="42">
        <v>7998793</v>
      </c>
      <c r="K16" s="42">
        <v>7851872</v>
      </c>
      <c r="L16" s="42">
        <v>8061617</v>
      </c>
      <c r="M16" s="42">
        <v>8109901</v>
      </c>
      <c r="N16" s="42">
        <v>7989901</v>
      </c>
      <c r="O16" s="42">
        <v>8452006</v>
      </c>
    </row>
    <row r="17" spans="1:15" s="21" customFormat="1" ht="15" customHeight="1">
      <c r="A17" s="297"/>
      <c r="B17" s="303"/>
      <c r="C17" s="106" t="s">
        <v>63</v>
      </c>
      <c r="D17" s="45">
        <v>22184087</v>
      </c>
      <c r="E17" s="45">
        <v>22628973</v>
      </c>
      <c r="F17" s="45">
        <v>21813382</v>
      </c>
      <c r="G17" s="45">
        <v>19444458</v>
      </c>
      <c r="H17" s="45">
        <v>19017552</v>
      </c>
      <c r="I17" s="45">
        <v>20037206</v>
      </c>
      <c r="J17" s="45">
        <v>19348735</v>
      </c>
      <c r="K17" s="45">
        <v>19408617</v>
      </c>
      <c r="L17" s="45">
        <v>20136517</v>
      </c>
      <c r="M17" s="45">
        <v>20042053</v>
      </c>
      <c r="N17" s="45">
        <v>19429042</v>
      </c>
      <c r="O17" s="45">
        <v>21701965</v>
      </c>
    </row>
    <row r="18" spans="1:15" s="21" customFormat="1" ht="12" thickBot="1">
      <c r="A18" s="297"/>
      <c r="B18" s="303"/>
      <c r="C18" s="105" t="s">
        <v>64</v>
      </c>
      <c r="D18" s="43">
        <v>8622020</v>
      </c>
      <c r="E18" s="43">
        <v>8703770</v>
      </c>
      <c r="F18" s="43">
        <v>8962226</v>
      </c>
      <c r="G18" s="43">
        <v>8948707</v>
      </c>
      <c r="H18" s="43">
        <v>8977649</v>
      </c>
      <c r="I18" s="43">
        <v>8793290</v>
      </c>
      <c r="J18" s="43">
        <v>8821126</v>
      </c>
      <c r="K18" s="43">
        <v>8869843</v>
      </c>
      <c r="L18" s="43">
        <v>9024825</v>
      </c>
      <c r="M18" s="43">
        <v>9109347</v>
      </c>
      <c r="N18" s="43">
        <v>9263554</v>
      </c>
      <c r="O18" s="43">
        <v>9292932</v>
      </c>
    </row>
    <row r="19" spans="1:15" s="21" customFormat="1" ht="11.25" thickBot="1">
      <c r="A19" s="297"/>
      <c r="B19" s="303"/>
      <c r="C19" s="49" t="s">
        <v>32</v>
      </c>
      <c r="D19" s="56">
        <v>5169478</v>
      </c>
      <c r="E19" s="56">
        <v>5132633</v>
      </c>
      <c r="F19" s="56">
        <v>5153685</v>
      </c>
      <c r="G19" s="56">
        <v>5168177</v>
      </c>
      <c r="H19" s="56">
        <v>5146254</v>
      </c>
      <c r="I19" s="56">
        <v>5175643</v>
      </c>
      <c r="J19" s="56">
        <v>5225770</v>
      </c>
      <c r="K19" s="56">
        <v>5169934</v>
      </c>
      <c r="L19" s="56">
        <v>5191662</v>
      </c>
      <c r="M19" s="56">
        <v>5194861</v>
      </c>
      <c r="N19" s="56">
        <v>5203098</v>
      </c>
      <c r="O19" s="56">
        <v>5566342</v>
      </c>
    </row>
    <row r="20" spans="1:15" s="21" customFormat="1" ht="11.25" thickBot="1">
      <c r="A20" s="297"/>
      <c r="B20" s="303"/>
      <c r="C20" s="49" t="s">
        <v>65</v>
      </c>
      <c r="D20" s="56">
        <v>1514480</v>
      </c>
      <c r="E20" s="56">
        <v>1746720</v>
      </c>
      <c r="F20" s="56">
        <v>1457897</v>
      </c>
      <c r="G20" s="56">
        <v>1220333</v>
      </c>
      <c r="H20" s="56">
        <v>1421056</v>
      </c>
      <c r="I20" s="56">
        <v>1619007</v>
      </c>
      <c r="J20" s="56">
        <v>1467222</v>
      </c>
      <c r="K20" s="56">
        <v>1484002</v>
      </c>
      <c r="L20" s="56">
        <v>1335159</v>
      </c>
      <c r="M20" s="56">
        <v>1337366</v>
      </c>
      <c r="N20" s="56">
        <v>1327265</v>
      </c>
      <c r="O20" s="56">
        <v>363307</v>
      </c>
    </row>
    <row r="21" spans="1:15" ht="13.5" thickBot="1">
      <c r="A21" s="297"/>
      <c r="B21" s="304"/>
      <c r="C21" s="49" t="s">
        <v>33</v>
      </c>
      <c r="D21" s="56">
        <v>215348990</v>
      </c>
      <c r="E21" s="56">
        <v>217246809</v>
      </c>
      <c r="F21" s="56">
        <v>218175797</v>
      </c>
      <c r="G21" s="56">
        <v>218144440</v>
      </c>
      <c r="H21" s="56">
        <v>218375497</v>
      </c>
      <c r="I21" s="56">
        <v>219939512</v>
      </c>
      <c r="J21" s="56">
        <v>219349221</v>
      </c>
      <c r="K21" s="56">
        <v>221677021</v>
      </c>
      <c r="L21" s="56">
        <v>223652166</v>
      </c>
      <c r="M21" s="56">
        <v>225183238</v>
      </c>
      <c r="N21" s="56">
        <v>226700619</v>
      </c>
      <c r="O21" s="56">
        <v>228963499</v>
      </c>
    </row>
    <row r="22" spans="1:15" ht="13.5" thickBot="1">
      <c r="A22" s="297"/>
      <c r="B22" s="305" t="s">
        <v>237</v>
      </c>
      <c r="C22" s="49" t="s">
        <v>66</v>
      </c>
      <c r="D22" s="44">
        <f>SUM(D23:D24)</f>
        <v>143044932</v>
      </c>
      <c r="E22" s="44">
        <f aca="true" t="shared" si="4" ref="E22:O22">SUM(E23:E24)</f>
        <v>144006404</v>
      </c>
      <c r="F22" s="44">
        <f t="shared" si="4"/>
        <v>145193306</v>
      </c>
      <c r="G22" s="44">
        <f t="shared" si="4"/>
        <v>146322098</v>
      </c>
      <c r="H22" s="44">
        <f t="shared" si="4"/>
        <v>146631389</v>
      </c>
      <c r="I22" s="44">
        <f t="shared" si="4"/>
        <v>147140011</v>
      </c>
      <c r="J22" s="44">
        <f t="shared" si="4"/>
        <v>147456743</v>
      </c>
      <c r="K22" s="44">
        <f t="shared" si="4"/>
        <v>148196950</v>
      </c>
      <c r="L22" s="44">
        <f t="shared" si="4"/>
        <v>148894191</v>
      </c>
      <c r="M22" s="44">
        <f t="shared" si="4"/>
        <v>149912605</v>
      </c>
      <c r="N22" s="44">
        <f t="shared" si="4"/>
        <v>150650355</v>
      </c>
      <c r="O22" s="44">
        <f t="shared" si="4"/>
        <v>152124124</v>
      </c>
    </row>
    <row r="23" spans="1:15" ht="12.75">
      <c r="A23" s="297"/>
      <c r="B23" s="306"/>
      <c r="C23" s="104" t="s">
        <v>67</v>
      </c>
      <c r="D23" s="35">
        <v>55897522</v>
      </c>
      <c r="E23" s="35">
        <v>56477119</v>
      </c>
      <c r="F23" s="35">
        <v>57215677</v>
      </c>
      <c r="G23" s="35">
        <v>57792918</v>
      </c>
      <c r="H23" s="35">
        <v>58269717</v>
      </c>
      <c r="I23" s="35">
        <v>58578557</v>
      </c>
      <c r="J23" s="35">
        <v>58895243</v>
      </c>
      <c r="K23" s="35">
        <v>59405896</v>
      </c>
      <c r="L23" s="35">
        <v>59745796</v>
      </c>
      <c r="M23" s="35">
        <v>60192244</v>
      </c>
      <c r="N23" s="35">
        <v>60836178</v>
      </c>
      <c r="O23" s="35">
        <v>61299429</v>
      </c>
    </row>
    <row r="24" spans="1:15" ht="13.5" thickBot="1">
      <c r="A24" s="297"/>
      <c r="B24" s="306"/>
      <c r="C24" s="105" t="s">
        <v>68</v>
      </c>
      <c r="D24" s="43">
        <v>87147410</v>
      </c>
      <c r="E24" s="43">
        <v>87529285</v>
      </c>
      <c r="F24" s="43">
        <v>87977629</v>
      </c>
      <c r="G24" s="43">
        <v>88529180</v>
      </c>
      <c r="H24" s="43">
        <v>88361672</v>
      </c>
      <c r="I24" s="43">
        <v>88561454</v>
      </c>
      <c r="J24" s="43">
        <v>88561500</v>
      </c>
      <c r="K24" s="43">
        <v>88791054</v>
      </c>
      <c r="L24" s="43">
        <v>89148395</v>
      </c>
      <c r="M24" s="43">
        <v>89720361</v>
      </c>
      <c r="N24" s="43">
        <v>89814177</v>
      </c>
      <c r="O24" s="43">
        <v>90824695</v>
      </c>
    </row>
    <row r="25" spans="1:15" ht="13.5" thickBot="1">
      <c r="A25" s="297"/>
      <c r="B25" s="306"/>
      <c r="C25" s="49" t="s">
        <v>69</v>
      </c>
      <c r="D25" s="41">
        <f>SUM(D26:D28)</f>
        <v>2973903</v>
      </c>
      <c r="E25" s="41">
        <f aca="true" t="shared" si="5" ref="E25:O25">SUM(E26:E28)</f>
        <v>3154832</v>
      </c>
      <c r="F25" s="41">
        <f t="shared" si="5"/>
        <v>3101548</v>
      </c>
      <c r="G25" s="41">
        <f t="shared" si="5"/>
        <v>3210228</v>
      </c>
      <c r="H25" s="41">
        <f t="shared" si="5"/>
        <v>3154359</v>
      </c>
      <c r="I25" s="41">
        <f t="shared" si="5"/>
        <v>3040097</v>
      </c>
      <c r="J25" s="41">
        <f t="shared" si="5"/>
        <v>3072522</v>
      </c>
      <c r="K25" s="41">
        <f t="shared" si="5"/>
        <v>3139235</v>
      </c>
      <c r="L25" s="41">
        <f t="shared" si="5"/>
        <v>3450738</v>
      </c>
      <c r="M25" s="41">
        <f t="shared" si="5"/>
        <v>3632440</v>
      </c>
      <c r="N25" s="41">
        <f t="shared" si="5"/>
        <v>3712020</v>
      </c>
      <c r="O25" s="41">
        <f t="shared" si="5"/>
        <v>4008047</v>
      </c>
    </row>
    <row r="26" spans="1:15" ht="12.75">
      <c r="A26" s="297"/>
      <c r="B26" s="306"/>
      <c r="C26" s="104" t="s">
        <v>57</v>
      </c>
      <c r="D26" s="42">
        <v>163228</v>
      </c>
      <c r="E26" s="42">
        <v>152279</v>
      </c>
      <c r="F26" s="42">
        <v>214186</v>
      </c>
      <c r="G26" s="42">
        <v>163930</v>
      </c>
      <c r="H26" s="42">
        <v>165942</v>
      </c>
      <c r="I26" s="42">
        <v>156514</v>
      </c>
      <c r="J26" s="42">
        <v>141378</v>
      </c>
      <c r="K26" s="42">
        <v>143488</v>
      </c>
      <c r="L26" s="42">
        <v>147779</v>
      </c>
      <c r="M26" s="42">
        <v>157971</v>
      </c>
      <c r="N26" s="42">
        <v>163632</v>
      </c>
      <c r="O26" s="42">
        <v>179871</v>
      </c>
    </row>
    <row r="27" spans="1:15" ht="12.75">
      <c r="A27" s="297"/>
      <c r="B27" s="306"/>
      <c r="C27" s="106" t="s">
        <v>58</v>
      </c>
      <c r="D27" s="45">
        <v>1923835</v>
      </c>
      <c r="E27" s="45">
        <v>2066189</v>
      </c>
      <c r="F27" s="45">
        <v>1840462</v>
      </c>
      <c r="G27" s="45">
        <v>1972222</v>
      </c>
      <c r="H27" s="45">
        <v>2016897</v>
      </c>
      <c r="I27" s="45">
        <v>2059131</v>
      </c>
      <c r="J27" s="45">
        <v>2129182</v>
      </c>
      <c r="K27" s="45">
        <v>2168754</v>
      </c>
      <c r="L27" s="45">
        <v>2421166</v>
      </c>
      <c r="M27" s="45">
        <v>2596471</v>
      </c>
      <c r="N27" s="45">
        <v>2634562</v>
      </c>
      <c r="O27" s="45">
        <v>2862758</v>
      </c>
    </row>
    <row r="28" spans="1:15" ht="13.5" thickBot="1">
      <c r="A28" s="297"/>
      <c r="B28" s="306"/>
      <c r="C28" s="105" t="s">
        <v>59</v>
      </c>
      <c r="D28" s="43">
        <v>886840</v>
      </c>
      <c r="E28" s="43">
        <v>936364</v>
      </c>
      <c r="F28" s="43">
        <v>1046900</v>
      </c>
      <c r="G28" s="43">
        <v>1074076</v>
      </c>
      <c r="H28" s="43">
        <v>971520</v>
      </c>
      <c r="I28" s="43">
        <v>824452</v>
      </c>
      <c r="J28" s="43">
        <v>801962</v>
      </c>
      <c r="K28" s="43">
        <v>826993</v>
      </c>
      <c r="L28" s="43">
        <v>881793</v>
      </c>
      <c r="M28" s="43">
        <v>877998</v>
      </c>
      <c r="N28" s="43">
        <v>913826</v>
      </c>
      <c r="O28" s="43">
        <v>965418</v>
      </c>
    </row>
    <row r="29" spans="1:15" ht="13.5" thickBot="1">
      <c r="A29" s="297"/>
      <c r="B29" s="306"/>
      <c r="C29" s="49" t="s">
        <v>41</v>
      </c>
      <c r="D29" s="41">
        <f>SUM(D30:D31)</f>
        <v>42353382</v>
      </c>
      <c r="E29" s="41">
        <f aca="true" t="shared" si="6" ref="E29:O29">SUM(E30:E31)</f>
        <v>43076234</v>
      </c>
      <c r="F29" s="41">
        <f t="shared" si="6"/>
        <v>42793384</v>
      </c>
      <c r="G29" s="41">
        <f t="shared" si="6"/>
        <v>42577274</v>
      </c>
      <c r="H29" s="41">
        <f t="shared" si="6"/>
        <v>42369609</v>
      </c>
      <c r="I29" s="41">
        <f t="shared" si="6"/>
        <v>42895451</v>
      </c>
      <c r="J29" s="41">
        <f t="shared" si="6"/>
        <v>42048020</v>
      </c>
      <c r="K29" s="41">
        <f t="shared" si="6"/>
        <v>42984586</v>
      </c>
      <c r="L29" s="41">
        <f t="shared" si="6"/>
        <v>43842201</v>
      </c>
      <c r="M29" s="41">
        <f t="shared" si="6"/>
        <v>44131053</v>
      </c>
      <c r="N29" s="41">
        <f t="shared" si="6"/>
        <v>44326276</v>
      </c>
      <c r="O29" s="41">
        <f t="shared" si="6"/>
        <v>45208275</v>
      </c>
    </row>
    <row r="30" spans="1:15" ht="12.75">
      <c r="A30" s="297"/>
      <c r="B30" s="306"/>
      <c r="C30" s="104" t="s">
        <v>56</v>
      </c>
      <c r="D30" s="35">
        <v>32867158</v>
      </c>
      <c r="E30" s="35">
        <v>32998708</v>
      </c>
      <c r="F30" s="35">
        <v>33027746</v>
      </c>
      <c r="G30" s="35">
        <v>32702710</v>
      </c>
      <c r="H30" s="35">
        <v>32604715</v>
      </c>
      <c r="I30" s="35">
        <v>33583588</v>
      </c>
      <c r="J30" s="35">
        <v>33069668</v>
      </c>
      <c r="K30" s="35">
        <v>34453610</v>
      </c>
      <c r="L30" s="35">
        <v>34646231</v>
      </c>
      <c r="M30" s="35">
        <v>34902207</v>
      </c>
      <c r="N30" s="35">
        <v>34959521</v>
      </c>
      <c r="O30" s="35">
        <v>36310994</v>
      </c>
    </row>
    <row r="31" spans="1:15" ht="13.5" thickBot="1">
      <c r="A31" s="297"/>
      <c r="B31" s="306"/>
      <c r="C31" s="105" t="s">
        <v>55</v>
      </c>
      <c r="D31" s="43">
        <v>9486224</v>
      </c>
      <c r="E31" s="43">
        <v>10077526</v>
      </c>
      <c r="F31" s="43">
        <v>9765638</v>
      </c>
      <c r="G31" s="43">
        <v>9874564</v>
      </c>
      <c r="H31" s="43">
        <v>9764894</v>
      </c>
      <c r="I31" s="43">
        <v>9311863</v>
      </c>
      <c r="J31" s="43">
        <v>8978352</v>
      </c>
      <c r="K31" s="43">
        <v>8530976</v>
      </c>
      <c r="L31" s="43">
        <v>9195970</v>
      </c>
      <c r="M31" s="43">
        <v>9228846</v>
      </c>
      <c r="N31" s="43">
        <v>9366755</v>
      </c>
      <c r="O31" s="43">
        <v>8897281</v>
      </c>
    </row>
    <row r="32" spans="1:15" ht="13.5" thickBot="1">
      <c r="A32" s="297"/>
      <c r="B32" s="306"/>
      <c r="C32" s="49" t="s">
        <v>54</v>
      </c>
      <c r="D32" s="44">
        <v>655140</v>
      </c>
      <c r="E32" s="44">
        <v>665458</v>
      </c>
      <c r="F32" s="44">
        <v>675110</v>
      </c>
      <c r="G32" s="44">
        <v>684590</v>
      </c>
      <c r="H32" s="44">
        <v>686845</v>
      </c>
      <c r="I32" s="44">
        <v>646431</v>
      </c>
      <c r="J32" s="44">
        <v>652994</v>
      </c>
      <c r="K32" s="44">
        <v>661168</v>
      </c>
      <c r="L32" s="44">
        <v>650871</v>
      </c>
      <c r="M32" s="44">
        <v>665476</v>
      </c>
      <c r="N32" s="44">
        <v>403665</v>
      </c>
      <c r="O32" s="44">
        <v>395894</v>
      </c>
    </row>
    <row r="33" spans="1:15" ht="13.5" thickBot="1">
      <c r="A33" s="297"/>
      <c r="B33" s="306"/>
      <c r="C33" s="49" t="s">
        <v>43</v>
      </c>
      <c r="D33" s="41">
        <f>SUM(D34:D35)</f>
        <v>16223057</v>
      </c>
      <c r="E33" s="41">
        <f aca="true" t="shared" si="7" ref="E33:O33">SUM(E34:E35)</f>
        <v>16288158</v>
      </c>
      <c r="F33" s="41">
        <f t="shared" si="7"/>
        <v>16549570</v>
      </c>
      <c r="G33" s="41">
        <f t="shared" si="7"/>
        <v>17314973</v>
      </c>
      <c r="H33" s="41">
        <f t="shared" si="7"/>
        <v>17509386</v>
      </c>
      <c r="I33" s="41">
        <f t="shared" si="7"/>
        <v>17850282</v>
      </c>
      <c r="J33" s="41">
        <f t="shared" si="7"/>
        <v>17896351</v>
      </c>
      <c r="K33" s="41">
        <f t="shared" si="7"/>
        <v>17917254</v>
      </c>
      <c r="L33" s="41">
        <f t="shared" si="7"/>
        <v>17926628</v>
      </c>
      <c r="M33" s="41">
        <f t="shared" si="7"/>
        <v>17914739</v>
      </c>
      <c r="N33" s="41">
        <f t="shared" si="7"/>
        <v>18267008</v>
      </c>
      <c r="O33" s="41">
        <f t="shared" si="7"/>
        <v>19057757</v>
      </c>
    </row>
    <row r="34" spans="1:15" ht="12.75">
      <c r="A34" s="297"/>
      <c r="B34" s="306"/>
      <c r="C34" s="104" t="s">
        <v>18</v>
      </c>
      <c r="D34" s="42">
        <v>15386280</v>
      </c>
      <c r="E34" s="42">
        <v>15456147</v>
      </c>
      <c r="F34" s="42">
        <v>15721545</v>
      </c>
      <c r="G34" s="42">
        <v>16560617</v>
      </c>
      <c r="H34" s="42">
        <v>16759794</v>
      </c>
      <c r="I34" s="42">
        <v>17118072</v>
      </c>
      <c r="J34" s="42">
        <v>17162527</v>
      </c>
      <c r="K34" s="42">
        <v>17190190</v>
      </c>
      <c r="L34" s="42">
        <v>17200169</v>
      </c>
      <c r="M34" s="42">
        <v>17198165</v>
      </c>
      <c r="N34" s="42">
        <v>17550270</v>
      </c>
      <c r="O34" s="42">
        <v>17894938</v>
      </c>
    </row>
    <row r="35" spans="1:15" ht="13.5" thickBot="1">
      <c r="A35" s="297"/>
      <c r="B35" s="306"/>
      <c r="C35" s="105" t="s">
        <v>19</v>
      </c>
      <c r="D35" s="43">
        <v>836777</v>
      </c>
      <c r="E35" s="43">
        <v>832011</v>
      </c>
      <c r="F35" s="43">
        <v>828025</v>
      </c>
      <c r="G35" s="43">
        <v>754356</v>
      </c>
      <c r="H35" s="43">
        <v>749592</v>
      </c>
      <c r="I35" s="43">
        <v>732210</v>
      </c>
      <c r="J35" s="43">
        <v>733824</v>
      </c>
      <c r="K35" s="43">
        <v>727064</v>
      </c>
      <c r="L35" s="43">
        <v>726459</v>
      </c>
      <c r="M35" s="43">
        <v>716574</v>
      </c>
      <c r="N35" s="43">
        <v>716738</v>
      </c>
      <c r="O35" s="43">
        <v>1162819</v>
      </c>
    </row>
    <row r="36" spans="1:15" ht="13.5" thickBot="1">
      <c r="A36" s="297"/>
      <c r="B36" s="306"/>
      <c r="C36" s="49" t="s">
        <v>44</v>
      </c>
      <c r="D36" s="44">
        <v>10098576</v>
      </c>
      <c r="E36" s="44">
        <v>10055723</v>
      </c>
      <c r="F36" s="44">
        <v>9862879</v>
      </c>
      <c r="G36" s="44">
        <v>8035277</v>
      </c>
      <c r="H36" s="44">
        <v>8023909</v>
      </c>
      <c r="I36" s="44">
        <v>8367240</v>
      </c>
      <c r="J36" s="44">
        <v>8222591</v>
      </c>
      <c r="K36" s="44">
        <v>8777828</v>
      </c>
      <c r="L36" s="44">
        <v>8887537</v>
      </c>
      <c r="M36" s="44">
        <v>8926925</v>
      </c>
      <c r="N36" s="44">
        <v>9341295</v>
      </c>
      <c r="O36" s="44">
        <v>8169402</v>
      </c>
    </row>
    <row r="37" spans="1:15" ht="13.5" thickBot="1">
      <c r="A37" s="298"/>
      <c r="B37" s="307"/>
      <c r="C37" s="49" t="s">
        <v>27</v>
      </c>
      <c r="D37" s="56">
        <v>215348990</v>
      </c>
      <c r="E37" s="56">
        <v>217246809</v>
      </c>
      <c r="F37" s="56">
        <v>218175797</v>
      </c>
      <c r="G37" s="56">
        <v>218144440</v>
      </c>
      <c r="H37" s="56">
        <v>218375497</v>
      </c>
      <c r="I37" s="56">
        <v>219939512</v>
      </c>
      <c r="J37" s="56">
        <v>219349221</v>
      </c>
      <c r="K37" s="56">
        <v>221677021</v>
      </c>
      <c r="L37" s="56">
        <v>223652166</v>
      </c>
      <c r="M37" s="56">
        <v>225183238</v>
      </c>
      <c r="N37" s="56">
        <v>226700619</v>
      </c>
      <c r="O37" s="56">
        <v>228963499</v>
      </c>
    </row>
    <row r="38" spans="1:20" ht="13.5" customHeight="1">
      <c r="A38" s="3" t="s">
        <v>46</v>
      </c>
      <c r="B38" s="5"/>
      <c r="C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44" spans="8:9" ht="15">
      <c r="H44" s="231"/>
      <c r="I44" s="233"/>
    </row>
    <row r="45" ht="12.75">
      <c r="H45" s="232"/>
    </row>
  </sheetData>
  <sheetProtection/>
  <mergeCells count="4">
    <mergeCell ref="D3:O3"/>
    <mergeCell ref="A5:A37"/>
    <mergeCell ref="B5:B21"/>
    <mergeCell ref="B22:B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S3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7109375" style="3" customWidth="1"/>
    <col min="2" max="2" width="32.57421875" style="13" customWidth="1"/>
    <col min="3" max="4" width="11.28125" style="46" bestFit="1" customWidth="1"/>
    <col min="5" max="7" width="11.00390625" style="46" bestFit="1" customWidth="1"/>
    <col min="8" max="9" width="10.7109375" style="46" bestFit="1" customWidth="1"/>
    <col min="10" max="11" width="11.28125" style="46" bestFit="1" customWidth="1"/>
    <col min="12" max="12" width="11.00390625" style="46" bestFit="1" customWidth="1"/>
    <col min="13" max="13" width="10.421875" style="46" bestFit="1" customWidth="1"/>
    <col min="14" max="14" width="11.28125" style="46" bestFit="1" customWidth="1"/>
    <col min="15" max="18" width="9.140625" style="46" customWidth="1"/>
    <col min="19" max="16384" width="9.140625" style="3" customWidth="1"/>
  </cols>
  <sheetData>
    <row r="1" ht="18.75">
      <c r="A1" s="4" t="s">
        <v>238</v>
      </c>
    </row>
    <row r="2" spans="1:20" s="9" customFormat="1" ht="6.75" customHeight="1" thickBot="1">
      <c r="A2" s="11"/>
      <c r="B2" s="11"/>
      <c r="C2" s="2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9" customFormat="1" ht="13.5" customHeight="1" thickBot="1">
      <c r="A3" s="11"/>
      <c r="B3" s="11"/>
      <c r="C3" s="295">
        <v>2012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47"/>
      <c r="P3" s="47"/>
      <c r="Q3" s="47"/>
      <c r="R3" s="47"/>
      <c r="S3" s="47"/>
      <c r="T3" s="47"/>
    </row>
    <row r="4" spans="1:20" s="9" customFormat="1" ht="13.5" customHeight="1" thickBot="1">
      <c r="A4" s="11"/>
      <c r="B4" s="11"/>
      <c r="C4" s="167" t="s">
        <v>229</v>
      </c>
      <c r="D4" s="167" t="s">
        <v>230</v>
      </c>
      <c r="E4" s="167" t="s">
        <v>12</v>
      </c>
      <c r="F4" s="167" t="s">
        <v>13</v>
      </c>
      <c r="G4" s="167" t="s">
        <v>14</v>
      </c>
      <c r="H4" s="167" t="s">
        <v>15</v>
      </c>
      <c r="I4" s="167" t="s">
        <v>16</v>
      </c>
      <c r="J4" s="167" t="s">
        <v>231</v>
      </c>
      <c r="K4" s="167" t="s">
        <v>232</v>
      </c>
      <c r="L4" s="167" t="s">
        <v>233</v>
      </c>
      <c r="M4" s="167" t="s">
        <v>234</v>
      </c>
      <c r="N4" s="167" t="s">
        <v>235</v>
      </c>
      <c r="O4" s="47"/>
      <c r="P4" s="47"/>
      <c r="Q4" s="47"/>
      <c r="R4" s="47"/>
      <c r="S4" s="47"/>
      <c r="T4" s="47"/>
    </row>
    <row r="5" spans="1:14" ht="16.5" customHeight="1" thickBot="1">
      <c r="A5" s="308" t="s">
        <v>267</v>
      </c>
      <c r="B5" s="58" t="s">
        <v>71</v>
      </c>
      <c r="C5" s="56">
        <f>SUM(C6:C7)</f>
        <v>5787095</v>
      </c>
      <c r="D5" s="56">
        <f aca="true" t="shared" si="0" ref="D5:N5">SUM(D6:D7)</f>
        <v>5833708</v>
      </c>
      <c r="E5" s="56">
        <f t="shared" si="0"/>
        <v>6033139</v>
      </c>
      <c r="F5" s="56">
        <f t="shared" si="0"/>
        <v>6119170</v>
      </c>
      <c r="G5" s="56">
        <f t="shared" si="0"/>
        <v>6104223</v>
      </c>
      <c r="H5" s="56">
        <f t="shared" si="0"/>
        <v>6287881</v>
      </c>
      <c r="I5" s="56">
        <f t="shared" si="0"/>
        <v>6197976</v>
      </c>
      <c r="J5" s="56">
        <f t="shared" si="0"/>
        <v>6456128</v>
      </c>
      <c r="K5" s="56">
        <f t="shared" si="0"/>
        <v>6319364</v>
      </c>
      <c r="L5" s="56">
        <f t="shared" si="0"/>
        <v>6712459</v>
      </c>
      <c r="M5" s="56">
        <f t="shared" si="0"/>
        <v>6808413</v>
      </c>
      <c r="N5" s="56">
        <f t="shared" si="0"/>
        <v>7103571</v>
      </c>
    </row>
    <row r="6" spans="1:14" ht="16.5" customHeight="1">
      <c r="A6" s="309"/>
      <c r="B6" s="107" t="s">
        <v>72</v>
      </c>
      <c r="C6" s="35">
        <v>2643896</v>
      </c>
      <c r="D6" s="35">
        <v>2614039</v>
      </c>
      <c r="E6" s="35">
        <v>2670310</v>
      </c>
      <c r="F6" s="35">
        <v>2727461</v>
      </c>
      <c r="G6" s="35">
        <v>2691032</v>
      </c>
      <c r="H6" s="35">
        <v>2752499</v>
      </c>
      <c r="I6" s="35">
        <v>2745745</v>
      </c>
      <c r="J6" s="35">
        <v>2879235</v>
      </c>
      <c r="K6" s="35">
        <v>2766163</v>
      </c>
      <c r="L6" s="35">
        <v>3074228</v>
      </c>
      <c r="M6" s="35">
        <v>2960509</v>
      </c>
      <c r="N6" s="35">
        <v>3213182</v>
      </c>
    </row>
    <row r="7" spans="1:14" ht="16.5" customHeight="1" thickBot="1">
      <c r="A7" s="309"/>
      <c r="B7" s="108" t="s">
        <v>73</v>
      </c>
      <c r="C7" s="37">
        <v>3143199</v>
      </c>
      <c r="D7" s="37">
        <v>3219669</v>
      </c>
      <c r="E7" s="37">
        <v>3362829</v>
      </c>
      <c r="F7" s="37">
        <v>3391709</v>
      </c>
      <c r="G7" s="37">
        <v>3413191</v>
      </c>
      <c r="H7" s="37">
        <v>3535382</v>
      </c>
      <c r="I7" s="37">
        <v>3452231</v>
      </c>
      <c r="J7" s="37">
        <v>3576893</v>
      </c>
      <c r="K7" s="37">
        <v>3553201</v>
      </c>
      <c r="L7" s="37">
        <v>3638231</v>
      </c>
      <c r="M7" s="37">
        <v>3847904</v>
      </c>
      <c r="N7" s="37">
        <v>3890389</v>
      </c>
    </row>
    <row r="8" spans="1:14" ht="16.5" customHeight="1" thickBot="1">
      <c r="A8" s="309"/>
      <c r="B8" s="58" t="s">
        <v>74</v>
      </c>
      <c r="C8" s="56">
        <f>SUM(C9:C10)</f>
        <v>140871447</v>
      </c>
      <c r="D8" s="56">
        <f aca="true" t="shared" si="1" ref="D8:N8">SUM(D9:D10)</f>
        <v>141777095</v>
      </c>
      <c r="E8" s="56">
        <f t="shared" si="1"/>
        <v>142809828</v>
      </c>
      <c r="F8" s="56">
        <f t="shared" si="1"/>
        <v>143970013</v>
      </c>
      <c r="G8" s="56">
        <f t="shared" si="1"/>
        <v>144259040</v>
      </c>
      <c r="H8" s="56">
        <f t="shared" si="1"/>
        <v>144680852</v>
      </c>
      <c r="I8" s="56">
        <f t="shared" si="1"/>
        <v>144986594</v>
      </c>
      <c r="J8" s="56">
        <f t="shared" si="1"/>
        <v>145594527</v>
      </c>
      <c r="K8" s="56">
        <f t="shared" si="1"/>
        <v>146371062</v>
      </c>
      <c r="L8" s="56">
        <f t="shared" si="1"/>
        <v>147366856</v>
      </c>
      <c r="M8" s="56">
        <f t="shared" si="1"/>
        <v>147978515</v>
      </c>
      <c r="N8" s="56">
        <f t="shared" si="1"/>
        <v>149375235</v>
      </c>
    </row>
    <row r="9" spans="1:14" ht="16.5" customHeight="1">
      <c r="A9" s="309"/>
      <c r="B9" s="107" t="s">
        <v>75</v>
      </c>
      <c r="C9" s="35">
        <v>53145513</v>
      </c>
      <c r="D9" s="35">
        <v>53652099</v>
      </c>
      <c r="E9" s="35">
        <v>54323849</v>
      </c>
      <c r="F9" s="35">
        <v>54879860</v>
      </c>
      <c r="G9" s="35">
        <v>55317258</v>
      </c>
      <c r="H9" s="35">
        <v>55519462</v>
      </c>
      <c r="I9" s="35">
        <v>55893572</v>
      </c>
      <c r="J9" s="35">
        <v>56302593</v>
      </c>
      <c r="K9" s="35">
        <v>56704272</v>
      </c>
      <c r="L9" s="35">
        <v>57072213</v>
      </c>
      <c r="M9" s="35">
        <v>57522582</v>
      </c>
      <c r="N9" s="35">
        <v>57973456</v>
      </c>
    </row>
    <row r="10" spans="1:14" ht="16.5" customHeight="1" thickBot="1">
      <c r="A10" s="309"/>
      <c r="B10" s="108" t="s">
        <v>76</v>
      </c>
      <c r="C10" s="37">
        <v>87725934</v>
      </c>
      <c r="D10" s="37">
        <v>88124996</v>
      </c>
      <c r="E10" s="37">
        <v>88485979</v>
      </c>
      <c r="F10" s="37">
        <v>89090153</v>
      </c>
      <c r="G10" s="37">
        <v>88941782</v>
      </c>
      <c r="H10" s="37">
        <v>89161390</v>
      </c>
      <c r="I10" s="37">
        <v>89093022</v>
      </c>
      <c r="J10" s="37">
        <v>89291934</v>
      </c>
      <c r="K10" s="37">
        <v>89666790</v>
      </c>
      <c r="L10" s="37">
        <v>90294643</v>
      </c>
      <c r="M10" s="37">
        <v>90455933</v>
      </c>
      <c r="N10" s="37">
        <v>91401779</v>
      </c>
    </row>
    <row r="11" spans="1:14" ht="16.5" customHeight="1" thickBot="1">
      <c r="A11" s="309"/>
      <c r="B11" s="58" t="s">
        <v>54</v>
      </c>
      <c r="C11" s="56">
        <v>310460</v>
      </c>
      <c r="D11" s="56">
        <v>312996</v>
      </c>
      <c r="E11" s="56">
        <v>315564</v>
      </c>
      <c r="F11" s="56">
        <v>317335</v>
      </c>
      <c r="G11" s="56">
        <v>319901</v>
      </c>
      <c r="H11" s="56">
        <v>323429</v>
      </c>
      <c r="I11" s="56">
        <v>325995</v>
      </c>
      <c r="J11" s="56">
        <v>326443</v>
      </c>
      <c r="K11" s="56">
        <v>314183</v>
      </c>
      <c r="L11" s="56">
        <v>321959</v>
      </c>
      <c r="M11" s="56">
        <v>324676</v>
      </c>
      <c r="N11" s="56">
        <v>318174</v>
      </c>
    </row>
    <row r="12" spans="1:14" ht="16.5" customHeight="1" thickBot="1">
      <c r="A12" s="309"/>
      <c r="B12" s="58" t="s">
        <v>77</v>
      </c>
      <c r="C12" s="56">
        <v>7846000</v>
      </c>
      <c r="D12" s="56">
        <v>7798000</v>
      </c>
      <c r="E12" s="56">
        <v>7867000</v>
      </c>
      <c r="F12" s="56">
        <v>8027000</v>
      </c>
      <c r="G12" s="56">
        <v>7978000</v>
      </c>
      <c r="H12" s="56">
        <v>8099000</v>
      </c>
      <c r="I12" s="56">
        <v>8169000</v>
      </c>
      <c r="J12" s="56">
        <v>8228000</v>
      </c>
      <c r="K12" s="56">
        <v>8083000</v>
      </c>
      <c r="L12" s="56">
        <v>8125000</v>
      </c>
      <c r="M12" s="56">
        <v>8134000</v>
      </c>
      <c r="N12" s="56">
        <v>7882000</v>
      </c>
    </row>
    <row r="13" spans="1:14" ht="16.5" customHeight="1" thickBot="1">
      <c r="A13" s="309"/>
      <c r="B13" s="58" t="s">
        <v>78</v>
      </c>
      <c r="C13" s="56">
        <v>5787095</v>
      </c>
      <c r="D13" s="56">
        <v>5833708</v>
      </c>
      <c r="E13" s="56">
        <v>6033139</v>
      </c>
      <c r="F13" s="56">
        <v>6119170</v>
      </c>
      <c r="G13" s="56">
        <v>6104223</v>
      </c>
      <c r="H13" s="56">
        <v>6287881</v>
      </c>
      <c r="I13" s="56">
        <v>6197976</v>
      </c>
      <c r="J13" s="56">
        <v>6456128</v>
      </c>
      <c r="K13" s="56">
        <v>6319364</v>
      </c>
      <c r="L13" s="56">
        <v>6712459</v>
      </c>
      <c r="M13" s="56">
        <v>6808413</v>
      </c>
      <c r="N13" s="56">
        <v>7103571</v>
      </c>
    </row>
    <row r="14" spans="1:14" ht="16.5" customHeight="1" thickBot="1">
      <c r="A14" s="309"/>
      <c r="B14" s="58" t="s">
        <v>79</v>
      </c>
      <c r="C14" s="56">
        <v>58932608</v>
      </c>
      <c r="D14" s="56">
        <v>59485807</v>
      </c>
      <c r="E14" s="56">
        <v>60356988</v>
      </c>
      <c r="F14" s="56">
        <v>60999030</v>
      </c>
      <c r="G14" s="56">
        <v>61421481</v>
      </c>
      <c r="H14" s="56">
        <v>61807343</v>
      </c>
      <c r="I14" s="56">
        <v>62091548</v>
      </c>
      <c r="J14" s="56">
        <v>62758721</v>
      </c>
      <c r="K14" s="56">
        <v>63023636</v>
      </c>
      <c r="L14" s="56">
        <v>63784672</v>
      </c>
      <c r="M14" s="56">
        <v>64330995</v>
      </c>
      <c r="N14" s="56">
        <v>65077027</v>
      </c>
    </row>
    <row r="15" spans="1:14" ht="16.5" customHeight="1" thickBot="1">
      <c r="A15" s="309"/>
      <c r="B15" s="58" t="s">
        <v>80</v>
      </c>
      <c r="C15" s="56">
        <v>146969002</v>
      </c>
      <c r="D15" s="56">
        <v>147923799</v>
      </c>
      <c r="E15" s="56">
        <v>149158531</v>
      </c>
      <c r="F15" s="56">
        <v>150406518</v>
      </c>
      <c r="G15" s="56">
        <v>150683164</v>
      </c>
      <c r="H15" s="56">
        <v>151292162</v>
      </c>
      <c r="I15" s="56">
        <v>151510565</v>
      </c>
      <c r="J15" s="56">
        <v>152377098</v>
      </c>
      <c r="K15" s="56">
        <v>153004609</v>
      </c>
      <c r="L15" s="56">
        <v>154401274</v>
      </c>
      <c r="M15" s="56">
        <v>155111604</v>
      </c>
      <c r="N15" s="56">
        <v>156796980</v>
      </c>
    </row>
    <row r="16" spans="1:14" ht="16.5" customHeight="1" thickBot="1">
      <c r="A16" s="309"/>
      <c r="B16" s="58" t="s">
        <v>81</v>
      </c>
      <c r="C16" s="56">
        <v>154815002</v>
      </c>
      <c r="D16" s="56">
        <v>155721799</v>
      </c>
      <c r="E16" s="56">
        <v>157025531</v>
      </c>
      <c r="F16" s="56">
        <v>158433518</v>
      </c>
      <c r="G16" s="56">
        <v>158661164</v>
      </c>
      <c r="H16" s="56">
        <v>159391162</v>
      </c>
      <c r="I16" s="56">
        <v>159679565</v>
      </c>
      <c r="J16" s="56">
        <v>160605098</v>
      </c>
      <c r="K16" s="56">
        <v>161087609</v>
      </c>
      <c r="L16" s="56">
        <v>162526274</v>
      </c>
      <c r="M16" s="56">
        <v>163245604</v>
      </c>
      <c r="N16" s="56">
        <v>164678980</v>
      </c>
    </row>
    <row r="17" spans="1:14" ht="16.5" customHeight="1" thickBot="1">
      <c r="A17" s="309"/>
      <c r="B17" s="58" t="s">
        <v>82</v>
      </c>
      <c r="C17" s="56">
        <f>SUM(C18:C19)</f>
        <v>67457396</v>
      </c>
      <c r="D17" s="56">
        <f aca="true" t="shared" si="2" ref="D17:N17">SUM(D18:D19)</f>
        <v>67974981</v>
      </c>
      <c r="E17" s="56">
        <f t="shared" si="2"/>
        <v>66361502</v>
      </c>
      <c r="F17" s="56">
        <f t="shared" si="2"/>
        <v>65534206</v>
      </c>
      <c r="G17" s="56">
        <f t="shared" si="2"/>
        <v>63763323</v>
      </c>
      <c r="H17" s="56">
        <f t="shared" si="2"/>
        <v>63825871</v>
      </c>
      <c r="I17" s="56">
        <f t="shared" si="2"/>
        <v>63939149</v>
      </c>
      <c r="J17" s="56">
        <f t="shared" si="2"/>
        <v>63751210</v>
      </c>
      <c r="K17" s="56">
        <f t="shared" si="2"/>
        <v>65439119</v>
      </c>
      <c r="L17" s="56">
        <f t="shared" si="2"/>
        <v>64450413</v>
      </c>
      <c r="M17" s="56">
        <f t="shared" si="2"/>
        <v>64888075</v>
      </c>
      <c r="N17" s="56">
        <f t="shared" si="2"/>
        <v>64437379</v>
      </c>
    </row>
    <row r="18" spans="1:14" ht="16.5" customHeight="1">
      <c r="A18" s="309"/>
      <c r="B18" s="107" t="s">
        <v>23</v>
      </c>
      <c r="C18" s="35">
        <v>24164248</v>
      </c>
      <c r="D18" s="35">
        <v>24816006</v>
      </c>
      <c r="E18" s="35">
        <v>23116681</v>
      </c>
      <c r="F18" s="35">
        <v>23128499</v>
      </c>
      <c r="G18" s="35">
        <v>21785222</v>
      </c>
      <c r="H18" s="35">
        <v>21839025</v>
      </c>
      <c r="I18" s="35">
        <v>22582123</v>
      </c>
      <c r="J18" s="35">
        <v>23079561</v>
      </c>
      <c r="K18" s="35">
        <v>24759005</v>
      </c>
      <c r="L18" s="35">
        <v>23910246</v>
      </c>
      <c r="M18" s="35">
        <v>24025222</v>
      </c>
      <c r="N18" s="35">
        <v>23083315</v>
      </c>
    </row>
    <row r="19" spans="1:14" ht="16.5" customHeight="1" thickBot="1">
      <c r="A19" s="309"/>
      <c r="B19" s="108" t="s">
        <v>83</v>
      </c>
      <c r="C19" s="37">
        <v>43293148</v>
      </c>
      <c r="D19" s="37">
        <v>43158975</v>
      </c>
      <c r="E19" s="37">
        <v>43244821</v>
      </c>
      <c r="F19" s="37">
        <v>42405707</v>
      </c>
      <c r="G19" s="37">
        <v>41978101</v>
      </c>
      <c r="H19" s="37">
        <v>41986846</v>
      </c>
      <c r="I19" s="37">
        <v>41357026</v>
      </c>
      <c r="J19" s="37">
        <v>40671649</v>
      </c>
      <c r="K19" s="37">
        <v>40680114</v>
      </c>
      <c r="L19" s="37">
        <v>40540167</v>
      </c>
      <c r="M19" s="37">
        <v>40862853</v>
      </c>
      <c r="N19" s="37">
        <v>41354064</v>
      </c>
    </row>
    <row r="20" spans="1:18" s="5" customFormat="1" ht="16.5" customHeight="1" thickBot="1">
      <c r="A20" s="309"/>
      <c r="B20" s="58" t="s">
        <v>84</v>
      </c>
      <c r="C20" s="56">
        <f>C21+C22</f>
        <v>35350406</v>
      </c>
      <c r="D20" s="56">
        <f aca="true" t="shared" si="3" ref="D20:N20">D21+D22</f>
        <v>35022067</v>
      </c>
      <c r="E20" s="56">
        <f t="shared" si="3"/>
        <v>37277810</v>
      </c>
      <c r="F20" s="56">
        <f t="shared" si="3"/>
        <v>37056715</v>
      </c>
      <c r="G20" s="56">
        <f t="shared" si="3"/>
        <v>38638338</v>
      </c>
      <c r="H20" s="56">
        <f t="shared" si="3"/>
        <v>38687882</v>
      </c>
      <c r="I20" s="56">
        <f t="shared" si="3"/>
        <v>38291773</v>
      </c>
      <c r="J20" s="56">
        <f t="shared" si="3"/>
        <v>38600430</v>
      </c>
      <c r="K20" s="56">
        <f t="shared" si="3"/>
        <v>37129475</v>
      </c>
      <c r="L20" s="56">
        <f t="shared" si="3"/>
        <v>38546918</v>
      </c>
      <c r="M20" s="56">
        <f t="shared" si="3"/>
        <v>38391920</v>
      </c>
      <c r="N20" s="56">
        <f t="shared" si="3"/>
        <v>39888470</v>
      </c>
      <c r="O20" s="57"/>
      <c r="P20" s="57"/>
      <c r="Q20" s="57"/>
      <c r="R20" s="57"/>
    </row>
    <row r="21" spans="1:97" s="7" customFormat="1" ht="16.5" customHeight="1">
      <c r="A21" s="309"/>
      <c r="B21" s="107" t="s">
        <v>85</v>
      </c>
      <c r="C21" s="35">
        <v>51125469</v>
      </c>
      <c r="D21" s="35">
        <v>51483890</v>
      </c>
      <c r="E21" s="35">
        <v>52029044</v>
      </c>
      <c r="F21" s="35">
        <v>51813175</v>
      </c>
      <c r="G21" s="35">
        <v>51929208</v>
      </c>
      <c r="H21" s="35">
        <v>52059982</v>
      </c>
      <c r="I21" s="35">
        <v>52363576</v>
      </c>
      <c r="J21" s="35">
        <v>53218550</v>
      </c>
      <c r="K21" s="35">
        <v>53510158</v>
      </c>
      <c r="L21" s="35">
        <v>54091492</v>
      </c>
      <c r="M21" s="35">
        <v>54054956</v>
      </c>
      <c r="N21" s="35">
        <v>54596379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s="7" customFormat="1" ht="16.5" customHeight="1" thickBot="1">
      <c r="A22" s="309"/>
      <c r="B22" s="108" t="s">
        <v>86</v>
      </c>
      <c r="C22" s="43">
        <v>-15775063</v>
      </c>
      <c r="D22" s="43">
        <v>-16461823</v>
      </c>
      <c r="E22" s="43">
        <v>-14751234</v>
      </c>
      <c r="F22" s="43">
        <v>-14756460</v>
      </c>
      <c r="G22" s="43">
        <v>-13290870</v>
      </c>
      <c r="H22" s="43">
        <v>-13372100</v>
      </c>
      <c r="I22" s="43">
        <v>-14071803</v>
      </c>
      <c r="J22" s="43">
        <v>-14618120</v>
      </c>
      <c r="K22" s="43">
        <v>-16380683</v>
      </c>
      <c r="L22" s="43">
        <v>-15544574</v>
      </c>
      <c r="M22" s="43">
        <v>-15663036</v>
      </c>
      <c r="N22" s="43">
        <v>-14707909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14" s="7" customFormat="1" ht="16.5" customHeight="1" thickBot="1">
      <c r="A23" s="309"/>
      <c r="B23" s="58" t="s">
        <v>25</v>
      </c>
      <c r="C23" s="56">
        <f>SUM(C24:C25)</f>
        <v>54805202</v>
      </c>
      <c r="D23" s="56">
        <f aca="true" t="shared" si="4" ref="D23:N23">SUM(D24:D25)</f>
        <v>54834093</v>
      </c>
      <c r="E23" s="56">
        <f t="shared" si="4"/>
        <v>55639285</v>
      </c>
      <c r="F23" s="56">
        <f t="shared" si="4"/>
        <v>56247073</v>
      </c>
      <c r="G23" s="56">
        <f t="shared" si="4"/>
        <v>56538274</v>
      </c>
      <c r="H23" s="56">
        <f t="shared" si="4"/>
        <v>56996984</v>
      </c>
      <c r="I23" s="56">
        <f t="shared" si="4"/>
        <v>57014564</v>
      </c>
      <c r="J23" s="56">
        <f t="shared" si="4"/>
        <v>57518958</v>
      </c>
      <c r="K23" s="56">
        <f t="shared" si="4"/>
        <v>58102272</v>
      </c>
      <c r="L23" s="56">
        <f t="shared" si="4"/>
        <v>58723847</v>
      </c>
      <c r="M23" s="56">
        <f t="shared" si="4"/>
        <v>59226340</v>
      </c>
      <c r="N23" s="56">
        <f t="shared" si="4"/>
        <v>59690151</v>
      </c>
    </row>
    <row r="24" spans="1:14" s="7" customFormat="1" ht="16.5" customHeight="1">
      <c r="A24" s="309"/>
      <c r="B24" s="169" t="s">
        <v>51</v>
      </c>
      <c r="C24" s="61">
        <v>13399623</v>
      </c>
      <c r="D24" s="61">
        <v>13505010</v>
      </c>
      <c r="E24" s="61">
        <v>13706658</v>
      </c>
      <c r="F24" s="61">
        <v>13914771</v>
      </c>
      <c r="G24" s="61">
        <v>14055138</v>
      </c>
      <c r="H24" s="61">
        <v>14177375</v>
      </c>
      <c r="I24" s="61">
        <v>14360714</v>
      </c>
      <c r="J24" s="61">
        <v>14576361</v>
      </c>
      <c r="K24" s="61">
        <v>14761225</v>
      </c>
      <c r="L24" s="61">
        <v>14943377</v>
      </c>
      <c r="M24" s="61">
        <v>14959672</v>
      </c>
      <c r="N24" s="61">
        <v>15054642</v>
      </c>
    </row>
    <row r="25" spans="1:14" s="7" customFormat="1" ht="16.5" customHeight="1" thickBot="1">
      <c r="A25" s="309"/>
      <c r="B25" s="172" t="s">
        <v>52</v>
      </c>
      <c r="C25" s="62">
        <v>41405579</v>
      </c>
      <c r="D25" s="62">
        <v>41329083</v>
      </c>
      <c r="E25" s="62">
        <v>41932627</v>
      </c>
      <c r="F25" s="62">
        <v>42332302</v>
      </c>
      <c r="G25" s="62">
        <v>42483136</v>
      </c>
      <c r="H25" s="62">
        <v>42819609</v>
      </c>
      <c r="I25" s="62">
        <v>42653850</v>
      </c>
      <c r="J25" s="62">
        <v>42942597</v>
      </c>
      <c r="K25" s="62">
        <v>43341047</v>
      </c>
      <c r="L25" s="62">
        <v>43780470</v>
      </c>
      <c r="M25" s="62">
        <v>44266668</v>
      </c>
      <c r="N25" s="62">
        <v>44635509</v>
      </c>
    </row>
    <row r="26" spans="1:14" s="7" customFormat="1" ht="16.5" customHeight="1" thickBot="1">
      <c r="A26" s="309"/>
      <c r="B26" s="59" t="s">
        <v>87</v>
      </c>
      <c r="C26" s="242">
        <v>-10644002</v>
      </c>
      <c r="D26" s="242">
        <v>-9907343</v>
      </c>
      <c r="E26" s="242">
        <v>-10120067</v>
      </c>
      <c r="F26" s="242">
        <v>-8431477</v>
      </c>
      <c r="G26" s="242">
        <v>-8256771.4609999955</v>
      </c>
      <c r="H26" s="242">
        <v>-8218575</v>
      </c>
      <c r="I26" s="242">
        <v>-7734921</v>
      </c>
      <c r="J26" s="242">
        <v>-7493500</v>
      </c>
      <c r="K26" s="242">
        <v>-7666257</v>
      </c>
      <c r="L26" s="242">
        <v>-7319904</v>
      </c>
      <c r="M26" s="242">
        <v>-7394731</v>
      </c>
      <c r="N26" s="242">
        <v>-7219020</v>
      </c>
    </row>
    <row r="27" spans="1:14" s="7" customFormat="1" ht="16.5" customHeight="1" thickBot="1">
      <c r="A27" s="310"/>
      <c r="B27" s="53" t="s">
        <v>88</v>
      </c>
      <c r="C27" s="60">
        <f>C17+C20+C23+C26</f>
        <v>146969002</v>
      </c>
      <c r="D27" s="60">
        <f aca="true" t="shared" si="5" ref="D27:N27">D17+D20+D23+D26</f>
        <v>147923798</v>
      </c>
      <c r="E27" s="60">
        <f t="shared" si="5"/>
        <v>149158530</v>
      </c>
      <c r="F27" s="60">
        <f t="shared" si="5"/>
        <v>150406517</v>
      </c>
      <c r="G27" s="60">
        <f t="shared" si="5"/>
        <v>150683163.539</v>
      </c>
      <c r="H27" s="60">
        <f t="shared" si="5"/>
        <v>151292162</v>
      </c>
      <c r="I27" s="60">
        <f t="shared" si="5"/>
        <v>151510565</v>
      </c>
      <c r="J27" s="60">
        <f t="shared" si="5"/>
        <v>152377098</v>
      </c>
      <c r="K27" s="60">
        <f t="shared" si="5"/>
        <v>153004609</v>
      </c>
      <c r="L27" s="60">
        <f t="shared" si="5"/>
        <v>154401274</v>
      </c>
      <c r="M27" s="60">
        <f t="shared" si="5"/>
        <v>155111604</v>
      </c>
      <c r="N27" s="60">
        <f t="shared" si="5"/>
        <v>156796980</v>
      </c>
    </row>
    <row r="28" spans="1:20" ht="13.5" customHeight="1">
      <c r="A28" s="3" t="s">
        <v>70</v>
      </c>
      <c r="B28" s="8"/>
      <c r="C28" s="14"/>
      <c r="D28" s="3"/>
      <c r="E28" s="3"/>
      <c r="S28" s="46"/>
      <c r="T28" s="46"/>
    </row>
    <row r="29" spans="1:2" s="7" customFormat="1" ht="10.5">
      <c r="A29" s="22"/>
      <c r="B29" s="16"/>
    </row>
    <row r="30" spans="1:2" s="7" customFormat="1" ht="10.5">
      <c r="A30" s="22"/>
      <c r="B30" s="16"/>
    </row>
    <row r="31" spans="1:2" s="7" customFormat="1" ht="10.5">
      <c r="A31" s="22"/>
      <c r="B31" s="16"/>
    </row>
    <row r="32" spans="1:2" s="7" customFormat="1" ht="10.5">
      <c r="A32" s="12"/>
      <c r="B32" s="16"/>
    </row>
    <row r="33" spans="1:2" s="7" customFormat="1" ht="10.5">
      <c r="A33" s="12"/>
      <c r="B33" s="16"/>
    </row>
    <row r="34" spans="1:2" s="7" customFormat="1" ht="10.5">
      <c r="A34" s="12"/>
      <c r="B34" s="16"/>
    </row>
  </sheetData>
  <sheetProtection/>
  <mergeCells count="2">
    <mergeCell ref="A5:A27"/>
    <mergeCell ref="C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421875" style="13" customWidth="1"/>
    <col min="2" max="13" width="8.421875" style="46" customWidth="1"/>
    <col min="14" max="14" width="8.421875" style="63" customWidth="1"/>
    <col min="15" max="16384" width="9.140625" style="46" customWidth="1"/>
  </cols>
  <sheetData>
    <row r="1" ht="19.5" customHeight="1">
      <c r="A1" s="4" t="s">
        <v>259</v>
      </c>
    </row>
    <row r="2" ht="6.75" customHeight="1" thickBot="1">
      <c r="A2" s="14"/>
    </row>
    <row r="3" spans="1:14" ht="13.5" customHeight="1" thickBot="1">
      <c r="A3" s="14"/>
      <c r="B3" s="313">
        <v>2012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13.5" customHeight="1" thickBot="1">
      <c r="A4" s="64"/>
      <c r="B4" s="167" t="s">
        <v>229</v>
      </c>
      <c r="C4" s="167" t="s">
        <v>230</v>
      </c>
      <c r="D4" s="167" t="s">
        <v>12</v>
      </c>
      <c r="E4" s="167" t="s">
        <v>13</v>
      </c>
      <c r="F4" s="167" t="s">
        <v>14</v>
      </c>
      <c r="G4" s="167" t="s">
        <v>15</v>
      </c>
      <c r="H4" s="167" t="s">
        <v>16</v>
      </c>
      <c r="I4" s="167" t="s">
        <v>231</v>
      </c>
      <c r="J4" s="167" t="s">
        <v>232</v>
      </c>
      <c r="K4" s="167" t="s">
        <v>233</v>
      </c>
      <c r="L4" s="167" t="s">
        <v>234</v>
      </c>
      <c r="M4" s="167" t="s">
        <v>235</v>
      </c>
      <c r="N4" s="59" t="s">
        <v>292</v>
      </c>
    </row>
    <row r="5" spans="1:14" ht="24.75" customHeight="1" thickBot="1">
      <c r="A5" s="311" t="s">
        <v>299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107" t="s">
        <v>298</v>
      </c>
      <c r="B6" s="245">
        <v>296.465</v>
      </c>
      <c r="C6" s="245">
        <v>284.335</v>
      </c>
      <c r="D6" s="245">
        <v>312.16900000000004</v>
      </c>
      <c r="E6" s="245">
        <v>277.07200000000006</v>
      </c>
      <c r="F6" s="245">
        <v>305.609</v>
      </c>
      <c r="G6" s="245">
        <v>299.651</v>
      </c>
      <c r="H6" s="245">
        <v>300.391</v>
      </c>
      <c r="I6" s="245">
        <v>297.459</v>
      </c>
      <c r="J6" s="245">
        <v>298.241</v>
      </c>
      <c r="K6" s="245">
        <v>315.535</v>
      </c>
      <c r="L6" s="245">
        <v>302.704</v>
      </c>
      <c r="M6" s="245">
        <v>325.338</v>
      </c>
      <c r="N6" s="65">
        <f>SUM(B6:M6)</f>
        <v>3614.969</v>
      </c>
    </row>
    <row r="7" spans="1:15" s="5" customFormat="1" ht="16.5" customHeight="1" thickBot="1">
      <c r="A7" s="110" t="s">
        <v>260</v>
      </c>
      <c r="B7" s="246">
        <v>1879.2763571819999</v>
      </c>
      <c r="C7" s="246">
        <v>1735.947813471</v>
      </c>
      <c r="D7" s="246">
        <v>1796.28015295</v>
      </c>
      <c r="E7" s="246">
        <v>1740.008823681</v>
      </c>
      <c r="F7" s="246">
        <v>1792.740308131</v>
      </c>
      <c r="G7" s="246">
        <v>1933.615624958</v>
      </c>
      <c r="H7" s="246">
        <v>1977.47437602</v>
      </c>
      <c r="I7" s="246">
        <v>1858.603865384</v>
      </c>
      <c r="J7" s="246">
        <v>1857.519308809</v>
      </c>
      <c r="K7" s="246">
        <v>2037.672362008</v>
      </c>
      <c r="L7" s="246">
        <v>1938.510698175</v>
      </c>
      <c r="M7" s="246">
        <v>2015.742033189</v>
      </c>
      <c r="N7" s="66">
        <f>SUM(B7:M7)</f>
        <v>22563.391723958</v>
      </c>
      <c r="O7" s="46"/>
    </row>
    <row r="8" spans="1:14" ht="16.5" customHeight="1" thickBot="1">
      <c r="A8" s="311" t="s">
        <v>300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</row>
    <row r="9" spans="1:14" ht="16.5" customHeight="1" thickBot="1">
      <c r="A9" s="312" t="s">
        <v>0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</row>
    <row r="10" spans="1:14" ht="16.5" customHeight="1">
      <c r="A10" s="244" t="s">
        <v>298</v>
      </c>
      <c r="B10" s="245">
        <v>752.358</v>
      </c>
      <c r="C10" s="245">
        <v>707.223</v>
      </c>
      <c r="D10" s="245">
        <v>796.549</v>
      </c>
      <c r="E10" s="245">
        <v>704.884</v>
      </c>
      <c r="F10" s="245">
        <v>814.47</v>
      </c>
      <c r="G10" s="245">
        <v>810.82</v>
      </c>
      <c r="H10" s="245">
        <v>826.373</v>
      </c>
      <c r="I10" s="245">
        <v>794.517</v>
      </c>
      <c r="J10" s="245">
        <v>765.483</v>
      </c>
      <c r="K10" s="245">
        <v>794.147</v>
      </c>
      <c r="L10" s="245">
        <v>798.904</v>
      </c>
      <c r="M10" s="245">
        <v>792.607</v>
      </c>
      <c r="N10" s="65">
        <f>SUM(B10:M10)</f>
        <v>9358.335</v>
      </c>
    </row>
    <row r="11" spans="1:14" ht="16.5" customHeight="1" thickBot="1">
      <c r="A11" s="243" t="s">
        <v>301</v>
      </c>
      <c r="B11" s="247">
        <v>4507.08900608</v>
      </c>
      <c r="C11" s="247">
        <v>4133.80638822</v>
      </c>
      <c r="D11" s="247">
        <v>4722.66331674</v>
      </c>
      <c r="E11" s="247">
        <v>4143.674665629999</v>
      </c>
      <c r="F11" s="247">
        <v>4609.99428969</v>
      </c>
      <c r="G11" s="247">
        <v>4634.33968868</v>
      </c>
      <c r="H11" s="247">
        <v>4996.24798501</v>
      </c>
      <c r="I11" s="247">
        <v>4512.88843589</v>
      </c>
      <c r="J11" s="247">
        <v>4456.35771434</v>
      </c>
      <c r="K11" s="247">
        <v>4602.63282818</v>
      </c>
      <c r="L11" s="247">
        <v>4546.38278721</v>
      </c>
      <c r="M11" s="247">
        <v>4561.8431755</v>
      </c>
      <c r="N11" s="67">
        <f>SUM(B11:M11)</f>
        <v>54427.92028117</v>
      </c>
    </row>
    <row r="12" spans="1:14" ht="16.5" customHeight="1" thickBot="1">
      <c r="A12" s="312" t="s">
        <v>297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</row>
    <row r="13" spans="1:14" ht="16.5" customHeight="1">
      <c r="A13" s="244" t="s">
        <v>298</v>
      </c>
      <c r="B13" s="245">
        <v>8.584</v>
      </c>
      <c r="C13" s="245">
        <v>7.944</v>
      </c>
      <c r="D13" s="245">
        <v>8.655</v>
      </c>
      <c r="E13" s="245">
        <v>7.426</v>
      </c>
      <c r="F13" s="245">
        <v>8.997</v>
      </c>
      <c r="G13" s="245">
        <v>9.39</v>
      </c>
      <c r="H13" s="245">
        <v>9.256</v>
      </c>
      <c r="I13" s="245">
        <v>8.743</v>
      </c>
      <c r="J13" s="245">
        <v>8.676</v>
      </c>
      <c r="K13" s="245">
        <v>8.606</v>
      </c>
      <c r="L13" s="245">
        <v>8.997</v>
      </c>
      <c r="M13" s="245">
        <v>8.639</v>
      </c>
      <c r="N13" s="65">
        <f>SUM(B13:M13)</f>
        <v>103.913</v>
      </c>
    </row>
    <row r="14" spans="1:14" ht="16.5" customHeight="1" thickBot="1">
      <c r="A14" s="243" t="s">
        <v>301</v>
      </c>
      <c r="B14" s="247">
        <v>150.13629831442</v>
      </c>
      <c r="C14" s="247">
        <v>132.83109960905702</v>
      </c>
      <c r="D14" s="247">
        <v>115.225211024397</v>
      </c>
      <c r="E14" s="247">
        <v>135.30128397803998</v>
      </c>
      <c r="F14" s="247">
        <v>127.409629662134</v>
      </c>
      <c r="G14" s="247">
        <v>124.275716106611</v>
      </c>
      <c r="H14" s="247">
        <v>144.137279970002</v>
      </c>
      <c r="I14" s="247">
        <v>117.699561283972</v>
      </c>
      <c r="J14" s="247">
        <v>122.702899451728</v>
      </c>
      <c r="K14" s="247">
        <v>124.078369643618</v>
      </c>
      <c r="L14" s="247">
        <v>113.850799250331</v>
      </c>
      <c r="M14" s="247">
        <v>102.873969914859</v>
      </c>
      <c r="N14" s="67">
        <f>SUM(B14:M14)</f>
        <v>1510.522118209169</v>
      </c>
    </row>
    <row r="15" spans="1:14" ht="16.5" customHeight="1" thickBot="1">
      <c r="A15" s="312" t="s">
        <v>302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</row>
    <row r="16" spans="1:14" ht="16.5" customHeight="1">
      <c r="A16" s="244" t="s">
        <v>298</v>
      </c>
      <c r="B16" s="245">
        <v>0.246</v>
      </c>
      <c r="C16" s="245">
        <v>0.218</v>
      </c>
      <c r="D16" s="245">
        <v>0.263</v>
      </c>
      <c r="E16" s="245">
        <v>0.216</v>
      </c>
      <c r="F16" s="245">
        <v>0.242</v>
      </c>
      <c r="G16" s="245">
        <v>0.247</v>
      </c>
      <c r="H16" s="245">
        <v>0.282</v>
      </c>
      <c r="I16" s="245">
        <v>0.265</v>
      </c>
      <c r="J16" s="245">
        <v>0.245</v>
      </c>
      <c r="K16" s="245">
        <v>0.262</v>
      </c>
      <c r="L16" s="245">
        <v>0.29</v>
      </c>
      <c r="M16" s="245">
        <v>0.247</v>
      </c>
      <c r="N16" s="68">
        <f>SUM(B16:M16)</f>
        <v>3.023</v>
      </c>
    </row>
    <row r="17" spans="1:14" ht="16.5" customHeight="1" thickBot="1">
      <c r="A17" s="243" t="s">
        <v>301</v>
      </c>
      <c r="B17" s="187">
        <v>5.91320568276</v>
      </c>
      <c r="C17" s="187">
        <v>4.539783378624</v>
      </c>
      <c r="D17" s="187">
        <v>4.914001562756</v>
      </c>
      <c r="E17" s="187">
        <v>5.11601943699</v>
      </c>
      <c r="F17" s="187">
        <v>5.91976842</v>
      </c>
      <c r="G17" s="187">
        <v>6.02772798749</v>
      </c>
      <c r="H17" s="187">
        <v>7.380488335696</v>
      </c>
      <c r="I17" s="187">
        <v>25.65463703643</v>
      </c>
      <c r="J17" s="187">
        <v>4.772243144418</v>
      </c>
      <c r="K17" s="187">
        <v>6.4343515392</v>
      </c>
      <c r="L17" s="187">
        <v>14.159961649853</v>
      </c>
      <c r="M17" s="187">
        <v>6.062579712072</v>
      </c>
      <c r="N17" s="69">
        <f>SUM(B17:M17)</f>
        <v>96.89476788628899</v>
      </c>
    </row>
    <row r="18" spans="1:14" ht="16.5" customHeight="1" thickBot="1">
      <c r="A18" s="312" t="s">
        <v>303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</row>
    <row r="19" spans="1:14" ht="16.5" customHeight="1">
      <c r="A19" s="250" t="s">
        <v>298</v>
      </c>
      <c r="B19" s="248">
        <f>B10+B13+B16</f>
        <v>761.1879999999999</v>
      </c>
      <c r="C19" s="248">
        <f aca="true" t="shared" si="0" ref="C19:N19">C10+C13+C16</f>
        <v>715.3849999999999</v>
      </c>
      <c r="D19" s="248">
        <f t="shared" si="0"/>
        <v>805.467</v>
      </c>
      <c r="E19" s="248">
        <f t="shared" si="0"/>
        <v>712.5260000000001</v>
      </c>
      <c r="F19" s="248">
        <f t="shared" si="0"/>
        <v>823.709</v>
      </c>
      <c r="G19" s="248">
        <f t="shared" si="0"/>
        <v>820.457</v>
      </c>
      <c r="H19" s="248">
        <f t="shared" si="0"/>
        <v>835.9110000000001</v>
      </c>
      <c r="I19" s="248">
        <f t="shared" si="0"/>
        <v>803.5250000000001</v>
      </c>
      <c r="J19" s="248">
        <f t="shared" si="0"/>
        <v>774.404</v>
      </c>
      <c r="K19" s="248">
        <f t="shared" si="0"/>
        <v>803.015</v>
      </c>
      <c r="L19" s="248">
        <f t="shared" si="0"/>
        <v>808.1909999999999</v>
      </c>
      <c r="M19" s="248">
        <f t="shared" si="0"/>
        <v>801.4929999999999</v>
      </c>
      <c r="N19" s="248">
        <f t="shared" si="0"/>
        <v>9465.270999999999</v>
      </c>
    </row>
    <row r="20" spans="1:14" ht="13.5" thickBot="1">
      <c r="A20" s="251" t="s">
        <v>301</v>
      </c>
      <c r="B20" s="249">
        <f>B11+B14+B17</f>
        <v>4663.13851007718</v>
      </c>
      <c r="C20" s="249">
        <f aca="true" t="shared" si="1" ref="C20:N20">C11+C14+C17</f>
        <v>4271.177271207681</v>
      </c>
      <c r="D20" s="249">
        <f t="shared" si="1"/>
        <v>4842.802529327153</v>
      </c>
      <c r="E20" s="249">
        <f t="shared" si="1"/>
        <v>4284.09196904503</v>
      </c>
      <c r="F20" s="249">
        <f t="shared" si="1"/>
        <v>4743.323687772134</v>
      </c>
      <c r="G20" s="249">
        <f t="shared" si="1"/>
        <v>4764.643132774101</v>
      </c>
      <c r="H20" s="249">
        <f t="shared" si="1"/>
        <v>5147.765753315698</v>
      </c>
      <c r="I20" s="249">
        <f t="shared" si="1"/>
        <v>4656.242634210403</v>
      </c>
      <c r="J20" s="249">
        <f t="shared" si="1"/>
        <v>4583.832856936146</v>
      </c>
      <c r="K20" s="249">
        <f t="shared" si="1"/>
        <v>4733.145549362818</v>
      </c>
      <c r="L20" s="249">
        <f t="shared" si="1"/>
        <v>4674.393548110184</v>
      </c>
      <c r="M20" s="249">
        <f t="shared" si="1"/>
        <v>4670.779725126931</v>
      </c>
      <c r="N20" s="249">
        <f t="shared" si="1"/>
        <v>56035.33716726546</v>
      </c>
    </row>
    <row r="21" spans="1:9" ht="13.5" customHeight="1">
      <c r="A21" s="3" t="s">
        <v>70</v>
      </c>
      <c r="I21" s="3" t="s">
        <v>89</v>
      </c>
    </row>
  </sheetData>
  <sheetProtection/>
  <mergeCells count="7">
    <mergeCell ref="A8:N8"/>
    <mergeCell ref="A9:N9"/>
    <mergeCell ref="A12:N12"/>
    <mergeCell ref="A15:N15"/>
    <mergeCell ref="A18:N18"/>
    <mergeCell ref="B3:N3"/>
    <mergeCell ref="A5:N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71"/>
  <sheetViews>
    <sheetView zoomScale="110" zoomScaleNormal="110" zoomScalePageLayoutView="0" workbookViewId="0" topLeftCell="A1">
      <pane xSplit="3" ySplit="4" topLeftCell="D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11.8515625" style="3" customWidth="1"/>
    <col min="4" max="4" width="16.8515625" style="15" customWidth="1"/>
    <col min="5" max="5" width="8.8515625" style="46" bestFit="1" customWidth="1"/>
    <col min="6" max="6" width="8.57421875" style="46" bestFit="1" customWidth="1"/>
    <col min="7" max="9" width="8.8515625" style="46" bestFit="1" customWidth="1"/>
    <col min="10" max="10" width="8.57421875" style="46" bestFit="1" customWidth="1"/>
    <col min="11" max="12" width="8.8515625" style="46" bestFit="1" customWidth="1"/>
    <col min="13" max="14" width="8.57421875" style="46" bestFit="1" customWidth="1"/>
    <col min="15" max="15" width="8.28125" style="46" bestFit="1" customWidth="1"/>
    <col min="16" max="16" width="8.57421875" style="46" bestFit="1" customWidth="1"/>
    <col min="17" max="16384" width="9.140625" style="3" customWidth="1"/>
  </cols>
  <sheetData>
    <row r="1" spans="1:4" ht="19.5" customHeight="1">
      <c r="A1" s="4" t="s">
        <v>240</v>
      </c>
      <c r="D1" s="13"/>
    </row>
    <row r="2" ht="6.75" customHeight="1" thickBot="1"/>
    <row r="3" spans="5:16" ht="13.5" customHeight="1" thickBot="1">
      <c r="E3" s="295">
        <v>2012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5:16" ht="13.5" customHeight="1" thickBot="1">
      <c r="E4" s="167" t="s">
        <v>229</v>
      </c>
      <c r="F4" s="167" t="s">
        <v>230</v>
      </c>
      <c r="G4" s="167" t="s">
        <v>12</v>
      </c>
      <c r="H4" s="167" t="s">
        <v>13</v>
      </c>
      <c r="I4" s="167" t="s">
        <v>14</v>
      </c>
      <c r="J4" s="167" t="s">
        <v>15</v>
      </c>
      <c r="K4" s="167" t="s">
        <v>16</v>
      </c>
      <c r="L4" s="167" t="s">
        <v>231</v>
      </c>
      <c r="M4" s="167" t="s">
        <v>232</v>
      </c>
      <c r="N4" s="167" t="s">
        <v>233</v>
      </c>
      <c r="O4" s="167" t="s">
        <v>234</v>
      </c>
      <c r="P4" s="167" t="s">
        <v>235</v>
      </c>
    </row>
    <row r="5" spans="1:16" ht="12.75">
      <c r="A5" s="322" t="s">
        <v>239</v>
      </c>
      <c r="B5" s="323"/>
      <c r="C5" s="324"/>
      <c r="D5" s="173" t="s">
        <v>91</v>
      </c>
      <c r="E5" s="35">
        <f>E8+E11+E14+E17+E20</f>
        <v>1371</v>
      </c>
      <c r="F5" s="35">
        <f aca="true" t="shared" si="0" ref="F5:P5">F8+F11+F14+F17+F20</f>
        <v>1366</v>
      </c>
      <c r="G5" s="35">
        <f t="shared" si="0"/>
        <v>2220</v>
      </c>
      <c r="H5" s="35">
        <f t="shared" si="0"/>
        <v>1652</v>
      </c>
      <c r="I5" s="35">
        <f t="shared" si="0"/>
        <v>1605</v>
      </c>
      <c r="J5" s="35">
        <f t="shared" si="0"/>
        <v>1209</v>
      </c>
      <c r="K5" s="35">
        <f t="shared" si="0"/>
        <v>1821</v>
      </c>
      <c r="L5" s="35">
        <f t="shared" si="0"/>
        <v>1275</v>
      </c>
      <c r="M5" s="35">
        <f t="shared" si="0"/>
        <v>2909</v>
      </c>
      <c r="N5" s="35">
        <f t="shared" si="0"/>
        <v>3169</v>
      </c>
      <c r="O5" s="35">
        <f t="shared" si="0"/>
        <v>1937</v>
      </c>
      <c r="P5" s="35">
        <f t="shared" si="0"/>
        <v>1421</v>
      </c>
    </row>
    <row r="6" spans="1:16" ht="12.75">
      <c r="A6" s="325"/>
      <c r="B6" s="326"/>
      <c r="C6" s="327"/>
      <c r="D6" s="170" t="s">
        <v>92</v>
      </c>
      <c r="E6" s="36">
        <f aca="true" t="shared" si="1" ref="E6:P6">E9+E12+E15+E18+E21</f>
        <v>1392</v>
      </c>
      <c r="F6" s="36">
        <f t="shared" si="1"/>
        <v>1121</v>
      </c>
      <c r="G6" s="36">
        <f t="shared" si="1"/>
        <v>1240</v>
      </c>
      <c r="H6" s="36">
        <f t="shared" si="1"/>
        <v>1240</v>
      </c>
      <c r="I6" s="36">
        <f t="shared" si="1"/>
        <v>1308</v>
      </c>
      <c r="J6" s="36">
        <f t="shared" si="1"/>
        <v>3848</v>
      </c>
      <c r="K6" s="36">
        <f t="shared" si="1"/>
        <v>1487</v>
      </c>
      <c r="L6" s="36">
        <f t="shared" si="1"/>
        <v>1132</v>
      </c>
      <c r="M6" s="36">
        <f t="shared" si="1"/>
        <v>1837</v>
      </c>
      <c r="N6" s="36">
        <f t="shared" si="1"/>
        <v>2227</v>
      </c>
      <c r="O6" s="36">
        <f t="shared" si="1"/>
        <v>1603</v>
      </c>
      <c r="P6" s="36">
        <f t="shared" si="1"/>
        <v>2570</v>
      </c>
    </row>
    <row r="7" spans="1:16" s="6" customFormat="1" ht="23.25" thickBot="1">
      <c r="A7" s="328"/>
      <c r="B7" s="329"/>
      <c r="C7" s="330"/>
      <c r="D7" s="171" t="s">
        <v>93</v>
      </c>
      <c r="E7" s="37">
        <f aca="true" t="shared" si="2" ref="E7:P7">E10+E13+E16+E19+E22</f>
        <v>48023</v>
      </c>
      <c r="F7" s="37">
        <f t="shared" si="2"/>
        <v>48268</v>
      </c>
      <c r="G7" s="37">
        <f t="shared" si="2"/>
        <v>49248</v>
      </c>
      <c r="H7" s="37">
        <f t="shared" si="2"/>
        <v>49660</v>
      </c>
      <c r="I7" s="37">
        <f t="shared" si="2"/>
        <v>49957</v>
      </c>
      <c r="J7" s="37">
        <f t="shared" si="2"/>
        <v>47318</v>
      </c>
      <c r="K7" s="37">
        <f t="shared" si="2"/>
        <v>47652</v>
      </c>
      <c r="L7" s="37">
        <f t="shared" si="2"/>
        <v>47795</v>
      </c>
      <c r="M7" s="37">
        <f t="shared" si="2"/>
        <v>48867</v>
      </c>
      <c r="N7" s="37">
        <f t="shared" si="2"/>
        <v>49809</v>
      </c>
      <c r="O7" s="37">
        <f t="shared" si="2"/>
        <v>50143</v>
      </c>
      <c r="P7" s="37">
        <f t="shared" si="2"/>
        <v>48994</v>
      </c>
    </row>
    <row r="8" spans="1:16" s="7" customFormat="1" ht="11.25">
      <c r="A8" s="314" t="s">
        <v>257</v>
      </c>
      <c r="B8" s="335" t="s">
        <v>96</v>
      </c>
      <c r="C8" s="319" t="s">
        <v>94</v>
      </c>
      <c r="D8" s="173" t="s">
        <v>91</v>
      </c>
      <c r="E8" s="35">
        <v>159</v>
      </c>
      <c r="F8" s="35">
        <v>25</v>
      </c>
      <c r="G8" s="35">
        <v>153</v>
      </c>
      <c r="H8" s="35">
        <v>44</v>
      </c>
      <c r="I8" s="35">
        <v>127</v>
      </c>
      <c r="J8" s="35">
        <v>36</v>
      </c>
      <c r="K8" s="35">
        <v>24</v>
      </c>
      <c r="L8" s="35">
        <v>47</v>
      </c>
      <c r="M8" s="35">
        <v>31</v>
      </c>
      <c r="N8" s="35">
        <v>17</v>
      </c>
      <c r="O8" s="35">
        <v>51</v>
      </c>
      <c r="P8" s="35">
        <v>249</v>
      </c>
    </row>
    <row r="9" spans="1:16" s="7" customFormat="1" ht="11.25">
      <c r="A9" s="315"/>
      <c r="B9" s="336"/>
      <c r="C9" s="320"/>
      <c r="D9" s="170" t="s">
        <v>92</v>
      </c>
      <c r="E9" s="36">
        <v>27</v>
      </c>
      <c r="F9" s="36">
        <v>40</v>
      </c>
      <c r="G9" s="36">
        <v>60</v>
      </c>
      <c r="H9" s="36">
        <v>159</v>
      </c>
      <c r="I9" s="36">
        <v>73</v>
      </c>
      <c r="J9" s="36">
        <v>105</v>
      </c>
      <c r="K9" s="36">
        <v>43</v>
      </c>
      <c r="L9" s="36">
        <v>127</v>
      </c>
      <c r="M9" s="36">
        <v>37</v>
      </c>
      <c r="N9" s="36">
        <v>24</v>
      </c>
      <c r="O9" s="36">
        <v>47</v>
      </c>
      <c r="P9" s="36">
        <v>32</v>
      </c>
    </row>
    <row r="10" spans="1:16" s="7" customFormat="1" ht="23.25" thickBot="1">
      <c r="A10" s="315"/>
      <c r="B10" s="336"/>
      <c r="C10" s="321"/>
      <c r="D10" s="171" t="s">
        <v>93</v>
      </c>
      <c r="E10" s="37">
        <v>259.2</v>
      </c>
      <c r="F10" s="37">
        <v>244.2</v>
      </c>
      <c r="G10" s="37">
        <v>337.2</v>
      </c>
      <c r="H10" s="37">
        <v>222.2</v>
      </c>
      <c r="I10" s="37">
        <v>276.2</v>
      </c>
      <c r="J10" s="37">
        <v>207.2</v>
      </c>
      <c r="K10" s="37">
        <v>188.2</v>
      </c>
      <c r="L10" s="37">
        <v>108.19999999999999</v>
      </c>
      <c r="M10" s="37">
        <v>102.19999999999999</v>
      </c>
      <c r="N10" s="37">
        <v>95.19999999999999</v>
      </c>
      <c r="O10" s="37">
        <v>99.19999999999999</v>
      </c>
      <c r="P10" s="37">
        <v>316.2</v>
      </c>
    </row>
    <row r="11" spans="1:16" s="7" customFormat="1" ht="11.25">
      <c r="A11" s="315"/>
      <c r="B11" s="336"/>
      <c r="C11" s="319" t="s">
        <v>95</v>
      </c>
      <c r="D11" s="173" t="s">
        <v>91</v>
      </c>
      <c r="E11" s="35">
        <v>227</v>
      </c>
      <c r="F11" s="35">
        <v>160</v>
      </c>
      <c r="G11" s="35">
        <v>163</v>
      </c>
      <c r="H11" s="35">
        <v>116</v>
      </c>
      <c r="I11" s="35">
        <v>119</v>
      </c>
      <c r="J11" s="35">
        <v>181</v>
      </c>
      <c r="K11" s="35">
        <v>354</v>
      </c>
      <c r="L11" s="35">
        <v>343</v>
      </c>
      <c r="M11" s="35">
        <v>118</v>
      </c>
      <c r="N11" s="35">
        <v>178</v>
      </c>
      <c r="O11" s="35">
        <v>140</v>
      </c>
      <c r="P11" s="35">
        <v>191</v>
      </c>
    </row>
    <row r="12" spans="1:16" s="7" customFormat="1" ht="11.25">
      <c r="A12" s="315"/>
      <c r="B12" s="336"/>
      <c r="C12" s="320"/>
      <c r="D12" s="170" t="s">
        <v>92</v>
      </c>
      <c r="E12" s="36">
        <v>378</v>
      </c>
      <c r="F12" s="36">
        <v>401</v>
      </c>
      <c r="G12" s="36">
        <v>326</v>
      </c>
      <c r="H12" s="36">
        <v>400</v>
      </c>
      <c r="I12" s="36">
        <v>52</v>
      </c>
      <c r="J12" s="36">
        <v>22</v>
      </c>
      <c r="K12" s="36">
        <v>227</v>
      </c>
      <c r="L12" s="36">
        <v>236</v>
      </c>
      <c r="M12" s="36">
        <v>87</v>
      </c>
      <c r="N12" s="36">
        <v>117</v>
      </c>
      <c r="O12" s="36">
        <v>119</v>
      </c>
      <c r="P12" s="36">
        <v>182</v>
      </c>
    </row>
    <row r="13" spans="1:16" s="7" customFormat="1" ht="23.25" thickBot="1">
      <c r="A13" s="315"/>
      <c r="B13" s="336"/>
      <c r="C13" s="321"/>
      <c r="D13" s="171" t="s">
        <v>93</v>
      </c>
      <c r="E13" s="37">
        <v>1090</v>
      </c>
      <c r="F13" s="37">
        <v>849</v>
      </c>
      <c r="G13" s="37">
        <v>686</v>
      </c>
      <c r="H13" s="37">
        <v>402</v>
      </c>
      <c r="I13" s="37">
        <v>469</v>
      </c>
      <c r="J13" s="37">
        <v>628</v>
      </c>
      <c r="K13" s="37">
        <v>755</v>
      </c>
      <c r="L13" s="37">
        <v>862</v>
      </c>
      <c r="M13" s="37">
        <v>893</v>
      </c>
      <c r="N13" s="37">
        <v>954</v>
      </c>
      <c r="O13" s="37">
        <v>975</v>
      </c>
      <c r="P13" s="37">
        <v>984</v>
      </c>
    </row>
    <row r="14" spans="1:16" s="7" customFormat="1" ht="11.25">
      <c r="A14" s="315"/>
      <c r="B14" s="336"/>
      <c r="C14" s="319" t="s">
        <v>97</v>
      </c>
      <c r="D14" s="173" t="s">
        <v>91</v>
      </c>
      <c r="E14" s="35">
        <v>69</v>
      </c>
      <c r="F14" s="35">
        <v>59</v>
      </c>
      <c r="G14" s="35">
        <v>196</v>
      </c>
      <c r="H14" s="35">
        <v>97</v>
      </c>
      <c r="I14" s="35">
        <v>132</v>
      </c>
      <c r="J14" s="35">
        <v>40</v>
      </c>
      <c r="K14" s="35">
        <v>120</v>
      </c>
      <c r="L14" s="35">
        <v>33</v>
      </c>
      <c r="M14" s="35">
        <v>37</v>
      </c>
      <c r="N14" s="35">
        <v>106</v>
      </c>
      <c r="O14" s="35">
        <v>39</v>
      </c>
      <c r="P14" s="35">
        <v>57</v>
      </c>
    </row>
    <row r="15" spans="1:16" s="7" customFormat="1" ht="11.25">
      <c r="A15" s="315"/>
      <c r="B15" s="336"/>
      <c r="C15" s="320"/>
      <c r="D15" s="170" t="s">
        <v>92</v>
      </c>
      <c r="E15" s="36">
        <v>28</v>
      </c>
      <c r="F15" s="36">
        <v>8</v>
      </c>
      <c r="G15" s="36">
        <v>23</v>
      </c>
      <c r="H15" s="36">
        <v>18</v>
      </c>
      <c r="I15" s="36">
        <v>77</v>
      </c>
      <c r="J15" s="36">
        <v>48</v>
      </c>
      <c r="K15" s="36">
        <v>343</v>
      </c>
      <c r="L15" s="36">
        <v>110</v>
      </c>
      <c r="M15" s="36">
        <v>144</v>
      </c>
      <c r="N15" s="36">
        <v>16</v>
      </c>
      <c r="O15" s="36">
        <v>55</v>
      </c>
      <c r="P15" s="36">
        <v>39</v>
      </c>
    </row>
    <row r="16" spans="1:16" s="7" customFormat="1" ht="23.25" thickBot="1">
      <c r="A16" s="315"/>
      <c r="B16" s="336"/>
      <c r="C16" s="321"/>
      <c r="D16" s="171" t="s">
        <v>93</v>
      </c>
      <c r="E16" s="37">
        <v>952.1999999999998</v>
      </c>
      <c r="F16" s="37">
        <v>1003.1999999999998</v>
      </c>
      <c r="G16" s="37">
        <v>1176.1999999999998</v>
      </c>
      <c r="H16" s="37">
        <v>1255.1999999999998</v>
      </c>
      <c r="I16" s="37">
        <v>1310.1999999999998</v>
      </c>
      <c r="J16" s="37">
        <v>1302.1999999999998</v>
      </c>
      <c r="K16" s="37">
        <v>1079.1999999999998</v>
      </c>
      <c r="L16" s="37">
        <v>1002.1999999999998</v>
      </c>
      <c r="M16" s="37">
        <v>895.1999999999998</v>
      </c>
      <c r="N16" s="37">
        <v>985.1999999999998</v>
      </c>
      <c r="O16" s="37">
        <v>969.1999999999998</v>
      </c>
      <c r="P16" s="37">
        <v>987.1999999999998</v>
      </c>
    </row>
    <row r="17" spans="1:16" s="7" customFormat="1" ht="11.25">
      <c r="A17" s="315"/>
      <c r="B17" s="336"/>
      <c r="C17" s="319" t="s">
        <v>98</v>
      </c>
      <c r="D17" s="173" t="s">
        <v>91</v>
      </c>
      <c r="E17" s="35">
        <v>261</v>
      </c>
      <c r="F17" s="35">
        <v>206</v>
      </c>
      <c r="G17" s="35">
        <v>236</v>
      </c>
      <c r="H17" s="35">
        <v>332</v>
      </c>
      <c r="I17" s="35">
        <v>104</v>
      </c>
      <c r="J17" s="35">
        <v>64</v>
      </c>
      <c r="K17" s="35">
        <v>144</v>
      </c>
      <c r="L17" s="35">
        <v>65</v>
      </c>
      <c r="M17" s="35">
        <v>124</v>
      </c>
      <c r="N17" s="35">
        <v>44</v>
      </c>
      <c r="O17" s="35">
        <v>72</v>
      </c>
      <c r="P17" s="35">
        <v>46</v>
      </c>
    </row>
    <row r="18" spans="1:16" s="7" customFormat="1" ht="11.25">
      <c r="A18" s="315"/>
      <c r="B18" s="336"/>
      <c r="C18" s="320"/>
      <c r="D18" s="170" t="s">
        <v>92</v>
      </c>
      <c r="E18" s="36">
        <v>182</v>
      </c>
      <c r="F18" s="36">
        <v>138</v>
      </c>
      <c r="G18" s="36">
        <v>0</v>
      </c>
      <c r="H18" s="36">
        <v>169</v>
      </c>
      <c r="I18" s="36">
        <v>91</v>
      </c>
      <c r="J18" s="36">
        <v>124</v>
      </c>
      <c r="K18" s="36">
        <v>261</v>
      </c>
      <c r="L18" s="36">
        <v>41</v>
      </c>
      <c r="M18" s="36">
        <v>368</v>
      </c>
      <c r="N18" s="36">
        <v>55</v>
      </c>
      <c r="O18" s="36">
        <v>31</v>
      </c>
      <c r="P18" s="36">
        <v>2</v>
      </c>
    </row>
    <row r="19" spans="1:16" s="7" customFormat="1" ht="23.25" thickBot="1">
      <c r="A19" s="315"/>
      <c r="B19" s="336"/>
      <c r="C19" s="321"/>
      <c r="D19" s="171" t="s">
        <v>93</v>
      </c>
      <c r="E19" s="37">
        <v>4050.8</v>
      </c>
      <c r="F19" s="37">
        <v>4118.8</v>
      </c>
      <c r="G19" s="37">
        <v>4354.8</v>
      </c>
      <c r="H19" s="37">
        <v>4517.8</v>
      </c>
      <c r="I19" s="37">
        <v>4530.8</v>
      </c>
      <c r="J19" s="37">
        <v>4470.8</v>
      </c>
      <c r="K19" s="37">
        <v>4353.8</v>
      </c>
      <c r="L19" s="37">
        <v>4377.8</v>
      </c>
      <c r="M19" s="37">
        <v>4133.8</v>
      </c>
      <c r="N19" s="37">
        <v>4122.8</v>
      </c>
      <c r="O19" s="37">
        <v>4163.8</v>
      </c>
      <c r="P19" s="37">
        <v>4207.8</v>
      </c>
    </row>
    <row r="20" spans="1:16" s="7" customFormat="1" ht="11.25">
      <c r="A20" s="315"/>
      <c r="B20" s="336"/>
      <c r="C20" s="319" t="s">
        <v>99</v>
      </c>
      <c r="D20" s="173" t="s">
        <v>91</v>
      </c>
      <c r="E20" s="35">
        <v>655</v>
      </c>
      <c r="F20" s="35">
        <v>916</v>
      </c>
      <c r="G20" s="35">
        <v>1472</v>
      </c>
      <c r="H20" s="35">
        <v>1063</v>
      </c>
      <c r="I20" s="35">
        <v>1123</v>
      </c>
      <c r="J20" s="35">
        <v>888</v>
      </c>
      <c r="K20" s="35">
        <v>1179</v>
      </c>
      <c r="L20" s="35">
        <v>787</v>
      </c>
      <c r="M20" s="35">
        <v>2599</v>
      </c>
      <c r="N20" s="35">
        <v>2824</v>
      </c>
      <c r="O20" s="35">
        <v>1635</v>
      </c>
      <c r="P20" s="35">
        <v>878</v>
      </c>
    </row>
    <row r="21" spans="1:16" s="7" customFormat="1" ht="11.25">
      <c r="A21" s="315"/>
      <c r="B21" s="336"/>
      <c r="C21" s="320"/>
      <c r="D21" s="170" t="s">
        <v>92</v>
      </c>
      <c r="E21" s="36">
        <v>777</v>
      </c>
      <c r="F21" s="36">
        <v>534</v>
      </c>
      <c r="G21" s="36">
        <v>831</v>
      </c>
      <c r="H21" s="36">
        <v>494</v>
      </c>
      <c r="I21" s="36">
        <v>1015</v>
      </c>
      <c r="J21" s="36">
        <v>3549</v>
      </c>
      <c r="K21" s="36">
        <v>613</v>
      </c>
      <c r="L21" s="36">
        <v>618</v>
      </c>
      <c r="M21" s="36">
        <v>1201</v>
      </c>
      <c r="N21" s="36">
        <v>2015</v>
      </c>
      <c r="O21" s="36">
        <v>1351</v>
      </c>
      <c r="P21" s="36">
        <v>2315</v>
      </c>
    </row>
    <row r="22" spans="1:16" s="7" customFormat="1" ht="23.25" thickBot="1">
      <c r="A22" s="315"/>
      <c r="B22" s="336"/>
      <c r="C22" s="321"/>
      <c r="D22" s="171" t="s">
        <v>93</v>
      </c>
      <c r="E22" s="37">
        <v>41670.8</v>
      </c>
      <c r="F22" s="37">
        <v>42052.8</v>
      </c>
      <c r="G22" s="37">
        <v>42693.8</v>
      </c>
      <c r="H22" s="37">
        <v>43262.8</v>
      </c>
      <c r="I22" s="37">
        <v>43370.8</v>
      </c>
      <c r="J22" s="37">
        <v>40709.8</v>
      </c>
      <c r="K22" s="37">
        <v>41275.8</v>
      </c>
      <c r="L22" s="37">
        <v>41444.8</v>
      </c>
      <c r="M22" s="37">
        <v>42842.8</v>
      </c>
      <c r="N22" s="37">
        <v>43651.8</v>
      </c>
      <c r="O22" s="37">
        <v>43935.8</v>
      </c>
      <c r="P22" s="37">
        <v>42498.8</v>
      </c>
    </row>
    <row r="23" spans="1:16" s="7" customFormat="1" ht="11.25">
      <c r="A23" s="315"/>
      <c r="B23" s="314" t="s">
        <v>101</v>
      </c>
      <c r="C23" s="333" t="s">
        <v>100</v>
      </c>
      <c r="D23" s="173" t="s">
        <v>103</v>
      </c>
      <c r="E23" s="35">
        <v>15727</v>
      </c>
      <c r="F23" s="35">
        <v>16248</v>
      </c>
      <c r="G23" s="35">
        <v>17272</v>
      </c>
      <c r="H23" s="35">
        <v>17850</v>
      </c>
      <c r="I23" s="35">
        <v>17750</v>
      </c>
      <c r="J23" s="35">
        <v>14874</v>
      </c>
      <c r="K23" s="35">
        <v>14737</v>
      </c>
      <c r="L23" s="35">
        <v>14737</v>
      </c>
      <c r="M23" s="35">
        <v>15394</v>
      </c>
      <c r="N23" s="35">
        <v>15581</v>
      </c>
      <c r="O23" s="35">
        <v>15865</v>
      </c>
      <c r="P23" s="35">
        <v>14376</v>
      </c>
    </row>
    <row r="24" spans="1:16" s="7" customFormat="1" ht="12" thickBot="1">
      <c r="A24" s="315"/>
      <c r="B24" s="315"/>
      <c r="C24" s="337"/>
      <c r="D24" s="171" t="s">
        <v>104</v>
      </c>
      <c r="E24" s="252">
        <v>32.51866095982466</v>
      </c>
      <c r="F24" s="252">
        <v>33.426596445029624</v>
      </c>
      <c r="G24" s="252">
        <v>34.83100750181495</v>
      </c>
      <c r="H24" s="252">
        <v>35.7</v>
      </c>
      <c r="I24" s="252">
        <v>35.2903751714814</v>
      </c>
      <c r="J24" s="252">
        <v>31.209870326073275</v>
      </c>
      <c r="K24" s="252">
        <v>30.707201200200036</v>
      </c>
      <c r="L24" s="252">
        <v>30.615975901111458</v>
      </c>
      <c r="M24" s="252">
        <v>31.284166886825044</v>
      </c>
      <c r="N24" s="252">
        <v>31.069413148816526</v>
      </c>
      <c r="O24" s="252">
        <v>31.426420775310497</v>
      </c>
      <c r="P24" s="252">
        <v>29.140146754773582</v>
      </c>
    </row>
    <row r="25" spans="1:16" s="7" customFormat="1" ht="11.25">
      <c r="A25" s="315"/>
      <c r="B25" s="315"/>
      <c r="C25" s="333" t="s">
        <v>102</v>
      </c>
      <c r="D25" s="173" t="s">
        <v>103</v>
      </c>
      <c r="E25" s="35">
        <v>24900</v>
      </c>
      <c r="F25" s="35">
        <v>24675</v>
      </c>
      <c r="G25" s="35">
        <v>24552</v>
      </c>
      <c r="H25" s="35">
        <v>24237</v>
      </c>
      <c r="I25" s="35">
        <v>24688</v>
      </c>
      <c r="J25" s="35">
        <v>24787</v>
      </c>
      <c r="K25" s="35">
        <v>25193</v>
      </c>
      <c r="L25" s="35">
        <v>25284</v>
      </c>
      <c r="M25" s="35">
        <v>25834</v>
      </c>
      <c r="N25" s="35">
        <v>26554</v>
      </c>
      <c r="O25" s="35">
        <v>26607</v>
      </c>
      <c r="P25" s="35">
        <v>27174</v>
      </c>
    </row>
    <row r="26" spans="1:16" s="7" customFormat="1" ht="12" thickBot="1">
      <c r="A26" s="315"/>
      <c r="B26" s="315"/>
      <c r="C26" s="337"/>
      <c r="D26" s="171" t="s">
        <v>104</v>
      </c>
      <c r="E26" s="72">
        <v>51.485639848644624</v>
      </c>
      <c r="F26" s="72">
        <v>50.76324884792627</v>
      </c>
      <c r="G26" s="72">
        <v>49.51197870452529</v>
      </c>
      <c r="H26" s="72">
        <v>48.474000000000004</v>
      </c>
      <c r="I26" s="72">
        <v>49.08443843569199</v>
      </c>
      <c r="J26" s="72">
        <v>52.01015569264342</v>
      </c>
      <c r="K26" s="72">
        <v>52.49416569428238</v>
      </c>
      <c r="L26" s="72">
        <v>52.527267061389836</v>
      </c>
      <c r="M26" s="72">
        <v>52.50066047513565</v>
      </c>
      <c r="N26" s="72">
        <v>52.95020837903049</v>
      </c>
      <c r="O26" s="72">
        <v>52.70487094665531</v>
      </c>
      <c r="P26" s="72">
        <v>55.08168808529614</v>
      </c>
    </row>
    <row r="27" spans="1:16" s="7" customFormat="1" ht="11.25">
      <c r="A27" s="315"/>
      <c r="B27" s="315"/>
      <c r="C27" s="333" t="s">
        <v>105</v>
      </c>
      <c r="D27" s="173" t="s">
        <v>103</v>
      </c>
      <c r="E27" s="35">
        <v>142</v>
      </c>
      <c r="F27" s="35">
        <v>146</v>
      </c>
      <c r="G27" s="35">
        <v>147</v>
      </c>
      <c r="H27" s="35">
        <v>139</v>
      </c>
      <c r="I27" s="35">
        <v>146</v>
      </c>
      <c r="J27" s="35">
        <v>139</v>
      </c>
      <c r="K27" s="35">
        <v>146</v>
      </c>
      <c r="L27" s="35">
        <v>145</v>
      </c>
      <c r="M27" s="35">
        <v>146</v>
      </c>
      <c r="N27" s="35">
        <v>146</v>
      </c>
      <c r="O27" s="35">
        <v>149</v>
      </c>
      <c r="P27" s="35">
        <v>148</v>
      </c>
    </row>
    <row r="28" spans="1:16" s="7" customFormat="1" ht="12" thickBot="1">
      <c r="A28" s="315"/>
      <c r="B28" s="315"/>
      <c r="C28" s="337"/>
      <c r="D28" s="171" t="s">
        <v>104</v>
      </c>
      <c r="E28" s="72">
        <v>0.2936128858838368</v>
      </c>
      <c r="F28" s="72">
        <v>0.30036208031599737</v>
      </c>
      <c r="G28" s="72">
        <v>0.2964426877470355</v>
      </c>
      <c r="H28" s="72">
        <v>0.27799999999999997</v>
      </c>
      <c r="I28" s="72">
        <v>0.29027576197387517</v>
      </c>
      <c r="J28" s="72">
        <v>0.2916614209576566</v>
      </c>
      <c r="K28" s="72">
        <v>0.3042173695615936</v>
      </c>
      <c r="L28" s="72">
        <v>0.3012361067830061</v>
      </c>
      <c r="M28" s="72">
        <v>0.29670575324648935</v>
      </c>
      <c r="N28" s="72">
        <v>0.29113242537239026</v>
      </c>
      <c r="O28" s="72">
        <v>0.2951488619931462</v>
      </c>
      <c r="P28" s="72">
        <v>0.29999594600072976</v>
      </c>
    </row>
    <row r="29" spans="1:16" s="7" customFormat="1" ht="11.25">
      <c r="A29" s="315"/>
      <c r="B29" s="315"/>
      <c r="C29" s="331" t="s">
        <v>106</v>
      </c>
      <c r="D29" s="173" t="s">
        <v>103</v>
      </c>
      <c r="E29" s="35">
        <v>6503</v>
      </c>
      <c r="F29" s="35">
        <v>6473</v>
      </c>
      <c r="G29" s="35">
        <v>6553</v>
      </c>
      <c r="H29" s="35">
        <v>6717</v>
      </c>
      <c r="I29" s="35">
        <v>6580</v>
      </c>
      <c r="J29" s="35">
        <v>6726</v>
      </c>
      <c r="K29" s="35">
        <v>6786</v>
      </c>
      <c r="L29" s="35">
        <v>6812</v>
      </c>
      <c r="M29" s="35">
        <v>6644</v>
      </c>
      <c r="N29" s="35">
        <v>6574</v>
      </c>
      <c r="O29" s="35">
        <v>6582</v>
      </c>
      <c r="P29" s="35">
        <v>6393</v>
      </c>
    </row>
    <row r="30" spans="1:16" s="7" customFormat="1" ht="12" thickBot="1">
      <c r="A30" s="315"/>
      <c r="B30" s="315"/>
      <c r="C30" s="332"/>
      <c r="D30" s="171" t="s">
        <v>104</v>
      </c>
      <c r="E30" s="73">
        <v>13.446229555652048</v>
      </c>
      <c r="F30" s="73">
        <v>13.316737985516788</v>
      </c>
      <c r="G30" s="73">
        <v>13.21489069936275</v>
      </c>
      <c r="H30" s="73">
        <v>13.434</v>
      </c>
      <c r="I30" s="73">
        <v>13.082291190329443</v>
      </c>
      <c r="J30" s="73">
        <v>14.113055520584162</v>
      </c>
      <c r="K30" s="73">
        <v>14.139856642773797</v>
      </c>
      <c r="L30" s="73">
        <v>14.151864547626467</v>
      </c>
      <c r="M30" s="73">
        <v>13.502144003901883</v>
      </c>
      <c r="N30" s="73">
        <v>13.108935372589684</v>
      </c>
      <c r="O30" s="73">
        <v>13.038052413683815</v>
      </c>
      <c r="P30" s="73">
        <v>12.958608667450438</v>
      </c>
    </row>
    <row r="31" spans="1:16" s="7" customFormat="1" ht="11.25">
      <c r="A31" s="315"/>
      <c r="B31" s="315"/>
      <c r="C31" s="333" t="s">
        <v>107</v>
      </c>
      <c r="D31" s="173" t="s">
        <v>103</v>
      </c>
      <c r="E31" s="35">
        <v>1091</v>
      </c>
      <c r="F31" s="35">
        <v>1066</v>
      </c>
      <c r="G31" s="35">
        <v>1064</v>
      </c>
      <c r="H31" s="35">
        <v>1057</v>
      </c>
      <c r="I31" s="35">
        <v>1133</v>
      </c>
      <c r="J31" s="35">
        <v>1132</v>
      </c>
      <c r="K31" s="35">
        <v>1130</v>
      </c>
      <c r="L31" s="35">
        <v>1157</v>
      </c>
      <c r="M31" s="35">
        <v>1189</v>
      </c>
      <c r="N31" s="35">
        <v>1294</v>
      </c>
      <c r="O31" s="35">
        <v>1280</v>
      </c>
      <c r="P31" s="35">
        <v>1243</v>
      </c>
    </row>
    <row r="32" spans="1:16" s="7" customFormat="1" ht="12" thickBot="1">
      <c r="A32" s="315"/>
      <c r="B32" s="315"/>
      <c r="C32" s="334"/>
      <c r="D32" s="171" t="s">
        <v>104</v>
      </c>
      <c r="E32" s="72">
        <v>2.2558567499948308</v>
      </c>
      <c r="F32" s="72">
        <v>2.193054641211323</v>
      </c>
      <c r="G32" s="72">
        <v>2.1456804065499715</v>
      </c>
      <c r="H32" s="72">
        <v>2.114</v>
      </c>
      <c r="I32" s="72">
        <v>2.2526194405232918</v>
      </c>
      <c r="J32" s="72">
        <v>2.3752570397414914</v>
      </c>
      <c r="K32" s="72">
        <v>2.354559093182197</v>
      </c>
      <c r="L32" s="72">
        <v>2.403656383089228</v>
      </c>
      <c r="M32" s="72">
        <v>2.41632288089093</v>
      </c>
      <c r="N32" s="72">
        <v>2.580310674190911</v>
      </c>
      <c r="O32" s="72">
        <v>2.535507002357229</v>
      </c>
      <c r="P32" s="72">
        <v>2.5195605464791018</v>
      </c>
    </row>
    <row r="33" spans="1:16" s="7" customFormat="1" ht="12" thickBot="1">
      <c r="A33" s="316"/>
      <c r="B33" s="316"/>
      <c r="C33" s="317" t="s">
        <v>88</v>
      </c>
      <c r="D33" s="318"/>
      <c r="E33" s="56">
        <f>E23+E25+E27+E29+E31</f>
        <v>48363</v>
      </c>
      <c r="F33" s="56">
        <f aca="true" t="shared" si="3" ref="F33:P33">F23+F25+F27+F29+F31</f>
        <v>48608</v>
      </c>
      <c r="G33" s="56">
        <f t="shared" si="3"/>
        <v>49588</v>
      </c>
      <c r="H33" s="56">
        <f t="shared" si="3"/>
        <v>50000</v>
      </c>
      <c r="I33" s="56">
        <f t="shared" si="3"/>
        <v>50297</v>
      </c>
      <c r="J33" s="56">
        <f t="shared" si="3"/>
        <v>47658</v>
      </c>
      <c r="K33" s="56">
        <f t="shared" si="3"/>
        <v>47992</v>
      </c>
      <c r="L33" s="56">
        <f t="shared" si="3"/>
        <v>48135</v>
      </c>
      <c r="M33" s="56">
        <f t="shared" si="3"/>
        <v>49207</v>
      </c>
      <c r="N33" s="56">
        <f t="shared" si="3"/>
        <v>50149</v>
      </c>
      <c r="O33" s="56">
        <f t="shared" si="3"/>
        <v>50483</v>
      </c>
      <c r="P33" s="56">
        <f t="shared" si="3"/>
        <v>49334</v>
      </c>
    </row>
    <row r="34" ht="13.5" customHeight="1">
      <c r="A34" s="3" t="s">
        <v>70</v>
      </c>
    </row>
    <row r="71" spans="4:15" ht="12.75">
      <c r="D71" s="27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</sheetData>
  <sheetProtection/>
  <mergeCells count="16">
    <mergeCell ref="E3:P3"/>
    <mergeCell ref="A5:C7"/>
    <mergeCell ref="C8:C10"/>
    <mergeCell ref="C29:C30"/>
    <mergeCell ref="C31:C32"/>
    <mergeCell ref="A8:A33"/>
    <mergeCell ref="B8:B22"/>
    <mergeCell ref="C23:C24"/>
    <mergeCell ref="C25:C26"/>
    <mergeCell ref="C27:C28"/>
    <mergeCell ref="B23:B33"/>
    <mergeCell ref="C33:D33"/>
    <mergeCell ref="C11:C13"/>
    <mergeCell ref="C14:C16"/>
    <mergeCell ref="C17:C19"/>
    <mergeCell ref="C20:C2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7109375" style="0" customWidth="1"/>
    <col min="2" max="2" width="13.00390625" style="0" customWidth="1"/>
  </cols>
  <sheetData>
    <row r="1" spans="1:15" s="3" customFormat="1" ht="19.5" customHeight="1">
      <c r="A1" s="4" t="s">
        <v>250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s="3" customFormat="1" ht="6.75" customHeight="1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3:15" s="3" customFormat="1" ht="13.5" customHeight="1" thickBot="1">
      <c r="C3" s="295">
        <v>2012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46"/>
    </row>
    <row r="4" spans="3:15" s="3" customFormat="1" ht="13.5" customHeight="1" thickBot="1">
      <c r="C4" s="167" t="s">
        <v>229</v>
      </c>
      <c r="D4" s="167" t="s">
        <v>230</v>
      </c>
      <c r="E4" s="167" t="s">
        <v>12</v>
      </c>
      <c r="F4" s="167" t="s">
        <v>13</v>
      </c>
      <c r="G4" s="167" t="s">
        <v>14</v>
      </c>
      <c r="H4" s="167" t="s">
        <v>15</v>
      </c>
      <c r="I4" s="167" t="s">
        <v>16</v>
      </c>
      <c r="J4" s="167" t="s">
        <v>231</v>
      </c>
      <c r="K4" s="167" t="s">
        <v>232</v>
      </c>
      <c r="L4" s="167" t="s">
        <v>233</v>
      </c>
      <c r="M4" s="167" t="s">
        <v>234</v>
      </c>
      <c r="N4" s="167" t="s">
        <v>235</v>
      </c>
      <c r="O4" s="46"/>
    </row>
    <row r="5" spans="1:15" s="3" customFormat="1" ht="24.75" customHeight="1">
      <c r="A5" s="338" t="s">
        <v>108</v>
      </c>
      <c r="B5" s="74" t="s">
        <v>110</v>
      </c>
      <c r="C5" s="75">
        <v>3.89</v>
      </c>
      <c r="D5" s="75">
        <v>3.89</v>
      </c>
      <c r="E5" s="75">
        <v>4.38</v>
      </c>
      <c r="F5" s="75">
        <v>4.39</v>
      </c>
      <c r="G5" s="75">
        <v>4.39</v>
      </c>
      <c r="H5" s="75">
        <v>4.39</v>
      </c>
      <c r="I5" s="75">
        <v>4.39</v>
      </c>
      <c r="J5" s="75">
        <v>4.39</v>
      </c>
      <c r="K5" s="75">
        <v>4.39</v>
      </c>
      <c r="L5" s="75">
        <v>4.39</v>
      </c>
      <c r="M5" s="75">
        <v>4.38</v>
      </c>
      <c r="N5" s="75">
        <v>4.38</v>
      </c>
      <c r="O5" s="46"/>
    </row>
    <row r="6" spans="1:15" s="3" customFormat="1" ht="24.75" customHeight="1" thickBot="1">
      <c r="A6" s="339"/>
      <c r="B6" s="76" t="s">
        <v>261</v>
      </c>
      <c r="C6" s="77">
        <v>3.93</v>
      </c>
      <c r="D6" s="77">
        <v>3.93</v>
      </c>
      <c r="E6" s="77">
        <v>4.43</v>
      </c>
      <c r="F6" s="77">
        <v>4.44</v>
      </c>
      <c r="G6" s="77">
        <v>4.44</v>
      </c>
      <c r="H6" s="77">
        <v>4.44</v>
      </c>
      <c r="I6" s="77">
        <v>4.44</v>
      </c>
      <c r="J6" s="77">
        <v>4.44</v>
      </c>
      <c r="K6" s="77">
        <v>4.44</v>
      </c>
      <c r="L6" s="77">
        <v>4.44</v>
      </c>
      <c r="M6" s="77">
        <v>4.43</v>
      </c>
      <c r="N6" s="77">
        <v>4.43</v>
      </c>
      <c r="O6" s="46"/>
    </row>
    <row r="7" spans="1:15" s="3" customFormat="1" ht="24.75" customHeight="1">
      <c r="A7" s="338" t="s">
        <v>95</v>
      </c>
      <c r="B7" s="74" t="s">
        <v>110</v>
      </c>
      <c r="C7" s="75">
        <v>4.39</v>
      </c>
      <c r="D7" s="75">
        <v>4.4</v>
      </c>
      <c r="E7" s="75">
        <v>4.87</v>
      </c>
      <c r="F7" s="75">
        <v>4.87</v>
      </c>
      <c r="G7" s="75">
        <v>4.87</v>
      </c>
      <c r="H7" s="75">
        <v>4.87</v>
      </c>
      <c r="I7" s="75">
        <v>4.87</v>
      </c>
      <c r="J7" s="75">
        <v>4.87</v>
      </c>
      <c r="K7" s="75">
        <v>4.87</v>
      </c>
      <c r="L7" s="75">
        <v>4.87</v>
      </c>
      <c r="M7" s="75">
        <v>4.87</v>
      </c>
      <c r="N7" s="75">
        <v>4.87</v>
      </c>
      <c r="O7" s="46"/>
    </row>
    <row r="8" spans="1:15" s="3" customFormat="1" ht="24.75" customHeight="1" thickBot="1">
      <c r="A8" s="339"/>
      <c r="B8" s="76" t="s">
        <v>261</v>
      </c>
      <c r="C8" s="77">
        <v>4.49</v>
      </c>
      <c r="D8" s="77">
        <v>4.5</v>
      </c>
      <c r="E8" s="77">
        <v>4.99</v>
      </c>
      <c r="F8" s="77">
        <v>4.99</v>
      </c>
      <c r="G8" s="77">
        <v>4.99</v>
      </c>
      <c r="H8" s="77">
        <v>4.99</v>
      </c>
      <c r="I8" s="77">
        <v>4.99</v>
      </c>
      <c r="J8" s="77">
        <v>4.99</v>
      </c>
      <c r="K8" s="77">
        <v>4.99</v>
      </c>
      <c r="L8" s="77">
        <v>4.99</v>
      </c>
      <c r="M8" s="77">
        <v>4.99</v>
      </c>
      <c r="N8" s="77">
        <v>4.99</v>
      </c>
      <c r="O8" s="46"/>
    </row>
    <row r="9" spans="1:15" s="3" customFormat="1" ht="24.75" customHeight="1">
      <c r="A9" s="338" t="s">
        <v>97</v>
      </c>
      <c r="B9" s="74" t="s">
        <v>110</v>
      </c>
      <c r="C9" s="75">
        <v>4.59</v>
      </c>
      <c r="D9" s="75">
        <v>4.59</v>
      </c>
      <c r="E9" s="75">
        <v>5.06</v>
      </c>
      <c r="F9" s="75">
        <v>5.08</v>
      </c>
      <c r="G9" s="75">
        <v>5.08</v>
      </c>
      <c r="H9" s="75">
        <v>5.08</v>
      </c>
      <c r="I9" s="75">
        <v>5.08</v>
      </c>
      <c r="J9" s="75">
        <v>5.08</v>
      </c>
      <c r="K9" s="75">
        <v>5.08</v>
      </c>
      <c r="L9" s="75">
        <v>5.08</v>
      </c>
      <c r="M9" s="75">
        <v>5.08</v>
      </c>
      <c r="N9" s="75">
        <v>5.08</v>
      </c>
      <c r="O9" s="46"/>
    </row>
    <row r="10" spans="1:15" s="3" customFormat="1" ht="24.75" customHeight="1" thickBot="1">
      <c r="A10" s="339"/>
      <c r="B10" s="76" t="s">
        <v>261</v>
      </c>
      <c r="C10" s="77">
        <v>4.81</v>
      </c>
      <c r="D10" s="77">
        <v>4.81</v>
      </c>
      <c r="E10" s="77">
        <v>5.33</v>
      </c>
      <c r="F10" s="77">
        <v>5.35</v>
      </c>
      <c r="G10" s="77">
        <v>5.35</v>
      </c>
      <c r="H10" s="77">
        <v>5.35</v>
      </c>
      <c r="I10" s="77">
        <v>5.35</v>
      </c>
      <c r="J10" s="77">
        <v>5.35</v>
      </c>
      <c r="K10" s="77">
        <v>5.35</v>
      </c>
      <c r="L10" s="77">
        <v>5.35</v>
      </c>
      <c r="M10" s="77">
        <v>5.35</v>
      </c>
      <c r="N10" s="77">
        <v>5.35</v>
      </c>
      <c r="O10" s="46"/>
    </row>
    <row r="11" spans="1:15" s="3" customFormat="1" ht="24.75" customHeight="1" thickBot="1">
      <c r="A11" s="71" t="s">
        <v>98</v>
      </c>
      <c r="B11" s="48" t="s">
        <v>111</v>
      </c>
      <c r="C11" s="78">
        <v>5.34</v>
      </c>
      <c r="D11" s="78">
        <v>5.34</v>
      </c>
      <c r="E11" s="78">
        <v>5.82</v>
      </c>
      <c r="F11" s="78">
        <v>5.84</v>
      </c>
      <c r="G11" s="78">
        <v>5.84</v>
      </c>
      <c r="H11" s="78">
        <v>5.84</v>
      </c>
      <c r="I11" s="78">
        <v>5.84</v>
      </c>
      <c r="J11" s="78">
        <v>5.84</v>
      </c>
      <c r="K11" s="78">
        <v>5.84</v>
      </c>
      <c r="L11" s="78">
        <v>5.84</v>
      </c>
      <c r="M11" s="78">
        <v>5.84</v>
      </c>
      <c r="N11" s="78">
        <v>5.84</v>
      </c>
      <c r="O11" s="46"/>
    </row>
    <row r="12" spans="1:15" s="3" customFormat="1" ht="24.75" customHeight="1" thickBot="1">
      <c r="A12" s="71" t="s">
        <v>112</v>
      </c>
      <c r="B12" s="48" t="s">
        <v>111</v>
      </c>
      <c r="C12" s="78">
        <v>5.94</v>
      </c>
      <c r="D12" s="78">
        <v>5.94</v>
      </c>
      <c r="E12" s="78">
        <v>6.48</v>
      </c>
      <c r="F12" s="78">
        <v>6.5</v>
      </c>
      <c r="G12" s="78">
        <v>6.5</v>
      </c>
      <c r="H12" s="78">
        <v>6.5</v>
      </c>
      <c r="I12" s="78">
        <v>6.5</v>
      </c>
      <c r="J12" s="78">
        <v>6.5</v>
      </c>
      <c r="K12" s="78">
        <v>6.5</v>
      </c>
      <c r="L12" s="78">
        <v>6.5</v>
      </c>
      <c r="M12" s="78">
        <v>6.5</v>
      </c>
      <c r="N12" s="78">
        <v>6.5</v>
      </c>
      <c r="O12" s="46"/>
    </row>
    <row r="13" spans="1:15" s="3" customFormat="1" ht="24.75" customHeight="1" thickBot="1">
      <c r="A13" s="71" t="s">
        <v>109</v>
      </c>
      <c r="B13" s="48" t="s">
        <v>111</v>
      </c>
      <c r="C13" s="111">
        <v>6.18</v>
      </c>
      <c r="D13" s="111">
        <v>6.18</v>
      </c>
      <c r="E13" s="111">
        <v>6.74</v>
      </c>
      <c r="F13" s="111">
        <v>6.74</v>
      </c>
      <c r="G13" s="111">
        <v>6.74</v>
      </c>
      <c r="H13" s="111">
        <v>6.74</v>
      </c>
      <c r="I13" s="78">
        <v>6.74</v>
      </c>
      <c r="J13" s="78">
        <v>6.74</v>
      </c>
      <c r="K13" s="78">
        <v>6.74</v>
      </c>
      <c r="L13" s="78">
        <v>6.74</v>
      </c>
      <c r="M13" s="78">
        <v>6.74</v>
      </c>
      <c r="N13" s="78">
        <v>6.74</v>
      </c>
      <c r="O13" s="46"/>
    </row>
    <row r="14" spans="1:15" s="3" customFormat="1" ht="24.75" customHeight="1" thickBot="1">
      <c r="A14" s="340" t="s">
        <v>113</v>
      </c>
      <c r="B14" s="341"/>
      <c r="C14" s="78">
        <v>10</v>
      </c>
      <c r="D14" s="78">
        <v>10</v>
      </c>
      <c r="E14" s="78">
        <v>10</v>
      </c>
      <c r="F14" s="78">
        <v>10</v>
      </c>
      <c r="G14" s="78">
        <v>10</v>
      </c>
      <c r="H14" s="78">
        <v>10</v>
      </c>
      <c r="I14" s="78">
        <v>10</v>
      </c>
      <c r="J14" s="78">
        <v>10</v>
      </c>
      <c r="K14" s="78">
        <v>10</v>
      </c>
      <c r="L14" s="78">
        <v>10</v>
      </c>
      <c r="M14" s="78">
        <v>10</v>
      </c>
      <c r="N14" s="78">
        <v>10</v>
      </c>
      <c r="O14" s="46"/>
    </row>
    <row r="15" spans="1:15" s="3" customFormat="1" ht="13.5" customHeight="1">
      <c r="A15" s="3" t="s">
        <v>70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3" customFormat="1" ht="12.75">
      <c r="A16" s="24"/>
      <c r="B16" s="17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</sheetData>
  <sheetProtection/>
  <mergeCells count="5">
    <mergeCell ref="A7:A8"/>
    <mergeCell ref="A5:A6"/>
    <mergeCell ref="C3:N3"/>
    <mergeCell ref="A9:A10"/>
    <mergeCell ref="A14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57421875" style="188" customWidth="1"/>
    <col min="2" max="2" width="19.28125" style="188" customWidth="1"/>
    <col min="3" max="14" width="9.57421875" style="188" customWidth="1"/>
    <col min="15" max="16384" width="9.140625" style="188" customWidth="1"/>
  </cols>
  <sheetData>
    <row r="1" spans="1:15" s="3" customFormat="1" ht="18.75">
      <c r="A1" s="4" t="s">
        <v>262</v>
      </c>
      <c r="B1" s="4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3:15" s="3" customFormat="1" ht="13.5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3:15" s="3" customFormat="1" ht="13.5" customHeight="1" thickBot="1">
      <c r="C3" s="295">
        <v>2012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46"/>
    </row>
    <row r="4" spans="3:15" s="3" customFormat="1" ht="13.5" thickBot="1">
      <c r="C4" s="167" t="s">
        <v>229</v>
      </c>
      <c r="D4" s="167" t="s">
        <v>230</v>
      </c>
      <c r="E4" s="167" t="s">
        <v>12</v>
      </c>
      <c r="F4" s="167" t="s">
        <v>13</v>
      </c>
      <c r="G4" s="167" t="s">
        <v>14</v>
      </c>
      <c r="H4" s="167" t="s">
        <v>15</v>
      </c>
      <c r="I4" s="167" t="s">
        <v>16</v>
      </c>
      <c r="J4" s="167" t="s">
        <v>231</v>
      </c>
      <c r="K4" s="167" t="s">
        <v>232</v>
      </c>
      <c r="L4" s="167" t="s">
        <v>233</v>
      </c>
      <c r="M4" s="167" t="s">
        <v>234</v>
      </c>
      <c r="N4" s="167" t="s">
        <v>235</v>
      </c>
      <c r="O4" s="46"/>
    </row>
    <row r="5" spans="3:15" s="3" customFormat="1" ht="13.5" thickBot="1">
      <c r="C5" s="342" t="s">
        <v>251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46"/>
    </row>
    <row r="6" spans="1:15" s="3" customFormat="1" ht="15" customHeight="1">
      <c r="A6" s="343" t="s">
        <v>252</v>
      </c>
      <c r="B6" s="207" t="s">
        <v>114</v>
      </c>
      <c r="C6" s="204">
        <v>1507.5</v>
      </c>
      <c r="D6" s="204">
        <v>1507.5</v>
      </c>
      <c r="E6" s="204">
        <v>1507.5</v>
      </c>
      <c r="F6" s="204">
        <v>1507.5</v>
      </c>
      <c r="G6" s="204">
        <v>1507.5</v>
      </c>
      <c r="H6" s="204">
        <v>1507.5</v>
      </c>
      <c r="I6" s="204">
        <v>1507.5</v>
      </c>
      <c r="J6" s="204">
        <v>1507.5</v>
      </c>
      <c r="K6" s="204">
        <v>1507.5</v>
      </c>
      <c r="L6" s="204">
        <v>1507.5</v>
      </c>
      <c r="M6" s="204">
        <v>1507.5</v>
      </c>
      <c r="N6" s="204">
        <v>1507.5</v>
      </c>
      <c r="O6" s="46"/>
    </row>
    <row r="7" spans="1:15" s="3" customFormat="1" ht="15" customHeight="1">
      <c r="A7" s="344"/>
      <c r="B7" s="208" t="s">
        <v>268</v>
      </c>
      <c r="C7" s="205">
        <v>1946.84</v>
      </c>
      <c r="D7" s="205">
        <v>1994.28</v>
      </c>
      <c r="E7" s="205">
        <v>1990.38</v>
      </c>
      <c r="F7" s="205">
        <v>1985.41</v>
      </c>
      <c r="G7" s="205">
        <v>1929.97</v>
      </c>
      <c r="H7" s="205">
        <v>1889.31</v>
      </c>
      <c r="I7" s="205">
        <v>1854.31</v>
      </c>
      <c r="J7" s="205">
        <v>1870.41</v>
      </c>
      <c r="K7" s="205">
        <v>1937.97</v>
      </c>
      <c r="L7" s="205">
        <v>1955.78</v>
      </c>
      <c r="M7" s="205">
        <v>1935.12</v>
      </c>
      <c r="N7" s="205">
        <v>1977.35</v>
      </c>
      <c r="O7" s="46"/>
    </row>
    <row r="8" spans="1:15" s="3" customFormat="1" ht="15" customHeight="1">
      <c r="A8" s="344"/>
      <c r="B8" s="208" t="s">
        <v>291</v>
      </c>
      <c r="C8" s="205">
        <v>2338.68</v>
      </c>
      <c r="D8" s="205">
        <v>2382.99</v>
      </c>
      <c r="E8" s="205">
        <v>2384.55</v>
      </c>
      <c r="F8" s="205">
        <v>2416.24</v>
      </c>
      <c r="G8" s="205">
        <v>2399.97</v>
      </c>
      <c r="H8" s="205">
        <v>2343.41</v>
      </c>
      <c r="I8" s="205">
        <v>2350.06</v>
      </c>
      <c r="J8" s="205">
        <v>2368.84</v>
      </c>
      <c r="K8" s="205">
        <v>2428.75</v>
      </c>
      <c r="L8" s="205">
        <v>2424.08</v>
      </c>
      <c r="M8" s="205">
        <v>2407.87</v>
      </c>
      <c r="N8" s="205">
        <v>2434.08</v>
      </c>
      <c r="O8" s="46"/>
    </row>
    <row r="9" spans="1:15" s="3" customFormat="1" ht="15" customHeight="1">
      <c r="A9" s="344"/>
      <c r="B9" s="208" t="s">
        <v>116</v>
      </c>
      <c r="C9" s="205">
        <v>1605.3</v>
      </c>
      <c r="D9" s="205">
        <v>1652.4</v>
      </c>
      <c r="E9" s="205">
        <v>1650.11</v>
      </c>
      <c r="F9" s="205">
        <v>1651.39</v>
      </c>
      <c r="G9" s="205">
        <v>1606.62</v>
      </c>
      <c r="H9" s="205">
        <v>1573.03</v>
      </c>
      <c r="I9" s="205">
        <v>1543.78</v>
      </c>
      <c r="J9" s="205">
        <v>1557.22</v>
      </c>
      <c r="K9" s="205">
        <v>1603.14</v>
      </c>
      <c r="L9" s="205">
        <v>1616.6</v>
      </c>
      <c r="M9" s="205">
        <v>1605.43</v>
      </c>
      <c r="N9" s="205">
        <v>1635.15</v>
      </c>
      <c r="O9" s="46"/>
    </row>
    <row r="10" spans="1:15" s="3" customFormat="1" ht="15" customHeight="1">
      <c r="A10" s="344"/>
      <c r="B10" s="208" t="s">
        <v>115</v>
      </c>
      <c r="C10" s="205">
        <v>1489.1</v>
      </c>
      <c r="D10" s="205">
        <v>1511.53</v>
      </c>
      <c r="E10" s="205">
        <v>1516.47</v>
      </c>
      <c r="F10" s="205">
        <v>1518.36</v>
      </c>
      <c r="G10" s="205">
        <v>1493.68</v>
      </c>
      <c r="H10" s="205">
        <v>1466.54</v>
      </c>
      <c r="I10" s="205">
        <v>1486.86</v>
      </c>
      <c r="J10" s="205">
        <v>1517.39</v>
      </c>
      <c r="K10" s="205">
        <v>1540.25</v>
      </c>
      <c r="L10" s="205">
        <v>1529.18</v>
      </c>
      <c r="M10" s="205">
        <v>1512.84</v>
      </c>
      <c r="N10" s="205">
        <v>1523.55</v>
      </c>
      <c r="O10" s="46"/>
    </row>
    <row r="11" spans="1:15" s="3" customFormat="1" ht="15" customHeight="1">
      <c r="A11" s="344"/>
      <c r="B11" s="208" t="s">
        <v>269</v>
      </c>
      <c r="C11" s="205">
        <v>19.59</v>
      </c>
      <c r="D11" s="205">
        <v>19.2</v>
      </c>
      <c r="E11" s="205">
        <v>18.28</v>
      </c>
      <c r="F11" s="205">
        <v>18.54</v>
      </c>
      <c r="G11" s="205">
        <v>18.91</v>
      </c>
      <c r="H11" s="205">
        <v>19.02</v>
      </c>
      <c r="I11" s="205">
        <v>19.09</v>
      </c>
      <c r="J11" s="205">
        <v>19.18</v>
      </c>
      <c r="K11" s="205">
        <v>19.29</v>
      </c>
      <c r="L11" s="205">
        <v>19.1</v>
      </c>
      <c r="M11" s="205">
        <v>18.64</v>
      </c>
      <c r="N11" s="205">
        <v>18.04</v>
      </c>
      <c r="O11" s="46"/>
    </row>
    <row r="12" spans="1:15" s="3" customFormat="1" ht="15" customHeight="1">
      <c r="A12" s="344"/>
      <c r="B12" s="208" t="s">
        <v>270</v>
      </c>
      <c r="C12" s="205">
        <v>5408.97</v>
      </c>
      <c r="D12" s="205">
        <v>5431.1</v>
      </c>
      <c r="E12" s="205">
        <v>5415.95</v>
      </c>
      <c r="F12" s="205">
        <v>5420.95</v>
      </c>
      <c r="G12" s="205">
        <v>5401.26</v>
      </c>
      <c r="H12" s="205">
        <v>5377.44</v>
      </c>
      <c r="I12" s="205">
        <v>5354.75</v>
      </c>
      <c r="J12" s="205">
        <v>5342.5</v>
      </c>
      <c r="K12" s="205">
        <v>5361.83</v>
      </c>
      <c r="L12" s="205">
        <v>5364.68</v>
      </c>
      <c r="M12" s="205">
        <v>5347.93</v>
      </c>
      <c r="N12" s="205">
        <v>5356.34</v>
      </c>
      <c r="O12" s="46"/>
    </row>
    <row r="13" spans="1:15" s="3" customFormat="1" ht="15" customHeight="1">
      <c r="A13" s="344"/>
      <c r="B13" s="208" t="s">
        <v>271</v>
      </c>
      <c r="C13" s="205">
        <v>1.29</v>
      </c>
      <c r="D13" s="205">
        <v>1.3</v>
      </c>
      <c r="E13" s="205">
        <v>1.3</v>
      </c>
      <c r="F13" s="205">
        <v>1.3</v>
      </c>
      <c r="G13" s="205">
        <v>1.3</v>
      </c>
      <c r="H13" s="205">
        <v>1.3</v>
      </c>
      <c r="I13" s="205">
        <v>1.3</v>
      </c>
      <c r="J13" s="205">
        <v>1.3</v>
      </c>
      <c r="K13" s="205">
        <v>1.3</v>
      </c>
      <c r="L13" s="205">
        <v>1.3</v>
      </c>
      <c r="M13" s="205">
        <v>1.3</v>
      </c>
      <c r="N13" s="205">
        <v>1.3</v>
      </c>
      <c r="O13" s="46"/>
    </row>
    <row r="14" spans="1:15" s="3" customFormat="1" ht="15" customHeight="1">
      <c r="A14" s="344"/>
      <c r="B14" s="208" t="s">
        <v>272</v>
      </c>
      <c r="C14" s="205">
        <v>3998.67</v>
      </c>
      <c r="D14" s="205">
        <v>3998.67</v>
      </c>
      <c r="E14" s="205">
        <v>3998.67</v>
      </c>
      <c r="F14" s="205">
        <v>3998.67</v>
      </c>
      <c r="G14" s="205">
        <v>3998.67</v>
      </c>
      <c r="H14" s="205">
        <v>3998.67</v>
      </c>
      <c r="I14" s="205">
        <v>3998.67</v>
      </c>
      <c r="J14" s="205">
        <v>3998.67</v>
      </c>
      <c r="K14" s="205">
        <v>3998.67</v>
      </c>
      <c r="L14" s="205">
        <v>3998.67</v>
      </c>
      <c r="M14" s="205">
        <v>3998.67</v>
      </c>
      <c r="N14" s="205">
        <v>3998.67</v>
      </c>
      <c r="O14" s="46"/>
    </row>
    <row r="15" spans="1:15" s="3" customFormat="1" ht="15" customHeight="1">
      <c r="A15" s="344"/>
      <c r="B15" s="208" t="s">
        <v>273</v>
      </c>
      <c r="C15" s="205">
        <v>3915.58</v>
      </c>
      <c r="D15" s="205">
        <v>3915.53</v>
      </c>
      <c r="E15" s="205">
        <v>3915.58</v>
      </c>
      <c r="F15" s="205">
        <v>3915.58</v>
      </c>
      <c r="G15" s="205">
        <v>3915.73</v>
      </c>
      <c r="H15" s="205">
        <v>3915.58</v>
      </c>
      <c r="I15" s="205">
        <v>3915.58</v>
      </c>
      <c r="J15" s="205">
        <v>3915.58</v>
      </c>
      <c r="K15" s="205">
        <v>3915.58</v>
      </c>
      <c r="L15" s="205">
        <v>3915.58</v>
      </c>
      <c r="M15" s="205">
        <v>3915.58</v>
      </c>
      <c r="N15" s="205">
        <v>3915.58</v>
      </c>
      <c r="O15" s="46"/>
    </row>
    <row r="16" spans="1:15" s="3" customFormat="1" ht="15" customHeight="1">
      <c r="A16" s="344"/>
      <c r="B16" s="208" t="s">
        <v>274</v>
      </c>
      <c r="C16" s="206">
        <v>1230.51</v>
      </c>
      <c r="D16" s="206">
        <v>1218.51</v>
      </c>
      <c r="E16" s="206">
        <v>1202.14</v>
      </c>
      <c r="F16" s="206">
        <v>1207.77</v>
      </c>
      <c r="G16" s="206">
        <v>1195.92</v>
      </c>
      <c r="H16" s="206">
        <v>1185</v>
      </c>
      <c r="I16" s="206">
        <v>1189.16</v>
      </c>
      <c r="J16" s="206">
        <v>1188.98</v>
      </c>
      <c r="K16" s="206">
        <v>1192.76</v>
      </c>
      <c r="L16" s="206">
        <v>1207.59</v>
      </c>
      <c r="M16" s="206">
        <v>1201.55</v>
      </c>
      <c r="N16" s="206">
        <v>1194.53</v>
      </c>
      <c r="O16" s="46"/>
    </row>
    <row r="17" spans="1:15" s="3" customFormat="1" ht="15" customHeight="1">
      <c r="A17" s="344"/>
      <c r="B17" s="208" t="s">
        <v>275</v>
      </c>
      <c r="C17" s="206">
        <v>2125.88</v>
      </c>
      <c r="D17" s="206">
        <v>2125.12</v>
      </c>
      <c r="E17" s="206">
        <v>2126.13</v>
      </c>
      <c r="F17" s="206">
        <v>2125.88</v>
      </c>
      <c r="G17" s="206">
        <v>2126.08</v>
      </c>
      <c r="H17" s="206">
        <v>2126.78</v>
      </c>
      <c r="I17" s="206">
        <v>2128.57</v>
      </c>
      <c r="J17" s="206">
        <v>2128.55</v>
      </c>
      <c r="K17" s="206">
        <v>2128.53</v>
      </c>
      <c r="L17" s="206">
        <v>2128.68</v>
      </c>
      <c r="M17" s="206">
        <v>2128.37</v>
      </c>
      <c r="N17" s="206">
        <v>2123.73</v>
      </c>
      <c r="O17" s="46"/>
    </row>
    <row r="18" spans="1:14" s="3" customFormat="1" ht="15" customHeight="1">
      <c r="A18" s="344"/>
      <c r="B18" s="208" t="s">
        <v>276</v>
      </c>
      <c r="C18" s="209">
        <v>996.96</v>
      </c>
      <c r="D18" s="209">
        <v>1003.52</v>
      </c>
      <c r="E18" s="209">
        <v>998.18</v>
      </c>
      <c r="F18" s="209">
        <v>988.44</v>
      </c>
      <c r="G18" s="209">
        <v>956.94</v>
      </c>
      <c r="H18" s="209">
        <v>941.66</v>
      </c>
      <c r="I18" s="209">
        <v>931</v>
      </c>
      <c r="J18" s="205">
        <v>936.25</v>
      </c>
      <c r="K18" s="209">
        <v>956.76</v>
      </c>
      <c r="L18" s="209">
        <v>962</v>
      </c>
      <c r="M18" s="209">
        <v>952.12</v>
      </c>
      <c r="N18" s="205">
        <v>965.34</v>
      </c>
    </row>
    <row r="19" spans="1:14" ht="15" customHeight="1">
      <c r="A19" s="344"/>
      <c r="B19" s="208" t="s">
        <v>118</v>
      </c>
      <c r="C19" s="234">
        <v>249.69</v>
      </c>
      <c r="D19" s="234">
        <v>249.81</v>
      </c>
      <c r="E19" s="234">
        <v>249.81</v>
      </c>
      <c r="F19" s="234">
        <v>249.51</v>
      </c>
      <c r="G19" s="234">
        <v>249.56</v>
      </c>
      <c r="H19" s="234">
        <v>249.32</v>
      </c>
      <c r="I19" s="234">
        <v>248.64</v>
      </c>
      <c r="J19" s="234">
        <v>247.85</v>
      </c>
      <c r="K19" s="234">
        <v>247.38</v>
      </c>
      <c r="L19" s="234">
        <v>247.11</v>
      </c>
      <c r="M19" s="234">
        <v>246.9</v>
      </c>
      <c r="N19" s="234">
        <v>244.85</v>
      </c>
    </row>
    <row r="20" spans="1:14" ht="15" customHeight="1">
      <c r="A20" s="344"/>
      <c r="B20" s="208" t="s">
        <v>277</v>
      </c>
      <c r="C20" s="234">
        <v>414.02</v>
      </c>
      <c r="D20" s="234">
        <v>515.95</v>
      </c>
      <c r="E20" s="234">
        <v>414.04</v>
      </c>
      <c r="F20" s="234">
        <v>414.03</v>
      </c>
      <c r="G20" s="234">
        <v>414.04</v>
      </c>
      <c r="H20" s="234">
        <v>414.03</v>
      </c>
      <c r="I20" s="234">
        <v>414.04</v>
      </c>
      <c r="J20" s="234">
        <v>414.03</v>
      </c>
      <c r="K20" s="234">
        <v>414.02</v>
      </c>
      <c r="L20" s="234">
        <v>414.05</v>
      </c>
      <c r="M20" s="234">
        <v>414.03</v>
      </c>
      <c r="N20" s="234">
        <v>414.05</v>
      </c>
    </row>
    <row r="21" spans="1:14" ht="15" customHeight="1">
      <c r="A21" s="344"/>
      <c r="B21" s="208" t="s">
        <v>278</v>
      </c>
      <c r="C21" s="234">
        <v>410.43</v>
      </c>
      <c r="D21" s="234">
        <v>410.43</v>
      </c>
      <c r="E21" s="234">
        <v>410.43</v>
      </c>
      <c r="F21" s="234">
        <v>410.43</v>
      </c>
      <c r="G21" s="234">
        <v>410.43</v>
      </c>
      <c r="H21" s="234">
        <v>410.43</v>
      </c>
      <c r="I21" s="234">
        <v>410.43</v>
      </c>
      <c r="J21" s="234">
        <v>410.43</v>
      </c>
      <c r="K21" s="234">
        <v>410.43</v>
      </c>
      <c r="L21" s="234">
        <v>410.43</v>
      </c>
      <c r="M21" s="234">
        <v>410.43</v>
      </c>
      <c r="N21" s="234">
        <v>410.43</v>
      </c>
    </row>
    <row r="22" spans="1:14" ht="15" customHeight="1">
      <c r="A22" s="344"/>
      <c r="B22" s="208" t="s">
        <v>117</v>
      </c>
      <c r="C22" s="234">
        <v>401.98</v>
      </c>
      <c r="D22" s="234">
        <v>401.97</v>
      </c>
      <c r="E22" s="234">
        <v>401.96</v>
      </c>
      <c r="F22" s="234">
        <v>401.97</v>
      </c>
      <c r="G22" s="234">
        <v>401.97</v>
      </c>
      <c r="H22" s="234">
        <v>401.96</v>
      </c>
      <c r="I22" s="234">
        <v>401.98</v>
      </c>
      <c r="J22" s="234">
        <v>401.98</v>
      </c>
      <c r="K22" s="234">
        <v>401.98</v>
      </c>
      <c r="L22" s="234">
        <v>401.98</v>
      </c>
      <c r="M22" s="234">
        <v>401.98</v>
      </c>
      <c r="N22" s="234">
        <v>401.97</v>
      </c>
    </row>
    <row r="23" spans="1:14" ht="15" customHeight="1">
      <c r="A23" s="344"/>
      <c r="B23" s="208" t="s">
        <v>279</v>
      </c>
      <c r="C23" s="234">
        <v>175.21</v>
      </c>
      <c r="D23" s="234">
        <v>178.84</v>
      </c>
      <c r="E23" s="234">
        <v>178.57</v>
      </c>
      <c r="F23" s="234">
        <v>178.17</v>
      </c>
      <c r="G23" s="234">
        <v>174.12</v>
      </c>
      <c r="H23" s="234">
        <v>171.13</v>
      </c>
      <c r="I23" s="234">
        <v>168.5</v>
      </c>
      <c r="J23" s="234">
        <v>169.75</v>
      </c>
      <c r="K23" s="234">
        <v>174.6</v>
      </c>
      <c r="L23" s="234">
        <v>176</v>
      </c>
      <c r="M23" s="234">
        <v>174.45</v>
      </c>
      <c r="N23" s="234">
        <v>177.55</v>
      </c>
    </row>
    <row r="24" spans="1:14" ht="15" customHeight="1">
      <c r="A24" s="344"/>
      <c r="B24" s="208" t="s">
        <v>280</v>
      </c>
      <c r="C24" s="234">
        <v>26.29</v>
      </c>
      <c r="D24" s="234">
        <v>25.73</v>
      </c>
      <c r="E24" s="234">
        <v>25.22</v>
      </c>
      <c r="F24" s="234">
        <v>24.68</v>
      </c>
      <c r="G24" s="234">
        <v>23.84</v>
      </c>
      <c r="H24" s="234">
        <v>23.58</v>
      </c>
      <c r="I24" s="234">
        <v>23.35</v>
      </c>
      <c r="J24" s="234">
        <v>22.8</v>
      </c>
      <c r="K24" s="234">
        <v>22.42</v>
      </c>
      <c r="L24" s="234">
        <v>21.95</v>
      </c>
      <c r="M24" s="234">
        <v>21.42</v>
      </c>
      <c r="N24" s="234">
        <v>20.39</v>
      </c>
    </row>
    <row r="25" spans="1:14" ht="15" customHeight="1">
      <c r="A25" s="344"/>
      <c r="B25" s="208" t="s">
        <v>281</v>
      </c>
      <c r="C25" s="234">
        <v>19.86</v>
      </c>
      <c r="D25" s="234">
        <v>20.21</v>
      </c>
      <c r="E25" s="234">
        <v>20.29</v>
      </c>
      <c r="F25" s="234">
        <v>20.38</v>
      </c>
      <c r="G25" s="234">
        <v>20.13</v>
      </c>
      <c r="H25" s="234">
        <v>19.41</v>
      </c>
      <c r="I25" s="234">
        <v>18.63</v>
      </c>
      <c r="J25" s="234">
        <v>18.51</v>
      </c>
      <c r="K25" s="234">
        <v>18.94</v>
      </c>
      <c r="L25" s="234">
        <v>18.97</v>
      </c>
      <c r="M25" s="234">
        <v>18.92</v>
      </c>
      <c r="N25" s="234">
        <v>19.21</v>
      </c>
    </row>
    <row r="26" spans="1:14" ht="15" customHeight="1">
      <c r="A26" s="344"/>
      <c r="B26" s="208" t="s">
        <v>282</v>
      </c>
      <c r="C26" s="234">
        <v>6.93</v>
      </c>
      <c r="D26" s="234">
        <v>6.95</v>
      </c>
      <c r="E26" s="234">
        <v>6.93</v>
      </c>
      <c r="F26" s="234">
        <v>6.99</v>
      </c>
      <c r="G26" s="234">
        <v>6.99</v>
      </c>
      <c r="H26" s="234">
        <v>6.99</v>
      </c>
      <c r="I26" s="234">
        <v>6.99</v>
      </c>
      <c r="J26" s="234">
        <v>6.99</v>
      </c>
      <c r="K26" s="234">
        <v>6.99</v>
      </c>
      <c r="L26" s="234">
        <v>6.99</v>
      </c>
      <c r="M26" s="234">
        <v>6.99</v>
      </c>
      <c r="N26" s="234">
        <v>6.99</v>
      </c>
    </row>
    <row r="27" spans="1:14" ht="15" customHeight="1">
      <c r="A27" s="344"/>
      <c r="B27" s="208" t="s">
        <v>283</v>
      </c>
      <c r="C27" s="234">
        <v>2313.99</v>
      </c>
      <c r="D27" s="234">
        <v>2334</v>
      </c>
      <c r="E27" s="234">
        <v>2323.11</v>
      </c>
      <c r="F27" s="234">
        <v>2327.06</v>
      </c>
      <c r="G27" s="234">
        <v>2309.44</v>
      </c>
      <c r="H27" s="234">
        <v>2283.96</v>
      </c>
      <c r="I27" s="234">
        <v>2272.02</v>
      </c>
      <c r="J27" s="234">
        <v>2279.87</v>
      </c>
      <c r="K27" s="234">
        <v>2316</v>
      </c>
      <c r="L27" s="234">
        <v>2322.54</v>
      </c>
      <c r="M27" s="234">
        <v>2306.02</v>
      </c>
      <c r="N27" s="234">
        <v>2319.67</v>
      </c>
    </row>
    <row r="28" spans="1:14" ht="15" customHeight="1">
      <c r="A28" s="344"/>
      <c r="B28" s="208" t="s">
        <v>284</v>
      </c>
      <c r="C28" s="234">
        <v>2499334.75</v>
      </c>
      <c r="D28" s="234">
        <v>2632054.54</v>
      </c>
      <c r="E28" s="234">
        <v>2523500.87</v>
      </c>
      <c r="F28" s="234">
        <v>2484031.01</v>
      </c>
      <c r="G28" s="234">
        <v>2390452.8</v>
      </c>
      <c r="H28" s="234">
        <v>2408012.31</v>
      </c>
      <c r="I28" s="234">
        <v>2403584.04</v>
      </c>
      <c r="J28" s="234">
        <v>2457069.23</v>
      </c>
      <c r="K28" s="234">
        <v>2626802.92</v>
      </c>
      <c r="L28" s="234">
        <v>2635638.31</v>
      </c>
      <c r="M28" s="234">
        <v>2599621.94</v>
      </c>
      <c r="N28" s="234">
        <v>2543528.58</v>
      </c>
    </row>
    <row r="29" spans="1:14" ht="15" customHeight="1" thickBot="1">
      <c r="A29" s="345"/>
      <c r="B29" s="210" t="s">
        <v>285</v>
      </c>
      <c r="C29" s="253">
        <v>46534.64</v>
      </c>
      <c r="D29" s="253">
        <v>51582.29</v>
      </c>
      <c r="E29" s="253">
        <v>49733.45</v>
      </c>
      <c r="F29" s="253">
        <v>47532.36</v>
      </c>
      <c r="G29" s="253">
        <v>43215.72</v>
      </c>
      <c r="H29" s="253">
        <v>42336.34</v>
      </c>
      <c r="I29" s="253">
        <v>41367.17</v>
      </c>
      <c r="J29" s="253">
        <v>43567.11</v>
      </c>
      <c r="K29" s="253">
        <v>50719.46</v>
      </c>
      <c r="L29" s="253">
        <v>50150.76</v>
      </c>
      <c r="M29" s="253">
        <v>49413.97</v>
      </c>
      <c r="N29" s="253">
        <v>48213.02</v>
      </c>
    </row>
    <row r="30" spans="1:2" ht="12.75">
      <c r="A30" s="3" t="s">
        <v>70</v>
      </c>
      <c r="B30" s="3"/>
    </row>
  </sheetData>
  <sheetProtection/>
  <mergeCells count="3">
    <mergeCell ref="C3:N3"/>
    <mergeCell ref="C5:N5"/>
    <mergeCell ref="A6:A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2012-10-05T07:28:32Z</cp:lastPrinted>
  <dcterms:created xsi:type="dcterms:W3CDTF">2006-02-24T09:38:25Z</dcterms:created>
  <dcterms:modified xsi:type="dcterms:W3CDTF">2014-08-19T19:09:57Z</dcterms:modified>
  <cp:category/>
  <cp:version/>
  <cp:contentType/>
  <cp:contentStatus/>
</cp:coreProperties>
</file>