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" yWindow="65326" windowWidth="5850" windowHeight="3540" tabRatio="601" activeTab="0"/>
  </bookViews>
  <sheets>
    <sheet name="11." sheetId="1" r:id="rId1"/>
    <sheet name="11.1" sheetId="2" r:id="rId2"/>
    <sheet name="11.2" sheetId="3" r:id="rId3"/>
  </sheets>
  <definedNames/>
  <calcPr fullCalcOnLoad="1"/>
</workbook>
</file>

<file path=xl/sharedStrings.xml><?xml version="1.0" encoding="utf-8"?>
<sst xmlns="http://schemas.openxmlformats.org/spreadsheetml/2006/main" count="82" uniqueCount="71">
  <si>
    <t>10. PUBLIC FINANCE</t>
  </si>
  <si>
    <t>Janvier / January / كانون ثاني</t>
  </si>
  <si>
    <t>Février / February / شباط</t>
  </si>
  <si>
    <t xml:space="preserve">Mars / March / آذار </t>
  </si>
  <si>
    <t>Avril / April / نيسان</t>
  </si>
  <si>
    <t>Mai / May / أيار</t>
  </si>
  <si>
    <t>Juin / June / حزيران</t>
  </si>
  <si>
    <t>Juillet / July / تموز</t>
  </si>
  <si>
    <t>Août / August / آب</t>
  </si>
  <si>
    <t>Septembre / September / أيلول</t>
  </si>
  <si>
    <t>Octobre / October / تشرين أول</t>
  </si>
  <si>
    <t>Novembre / November / تشرين ثاني</t>
  </si>
  <si>
    <t>Décembre / December / كانون أول</t>
  </si>
  <si>
    <t>Total / المجموع</t>
  </si>
  <si>
    <t>Année / Year / سنة</t>
  </si>
  <si>
    <t>Tableau 11.1 - Performance fiscale / Table 11.1 - Fiscal performance / جدول 11.1 - الأداء المالي</t>
  </si>
  <si>
    <t>Source : Ministère des Finances / Source: Ministry of Finance / المصدر : وزارة المالية</t>
  </si>
  <si>
    <t>n.a </t>
  </si>
  <si>
    <t>n.a</t>
  </si>
  <si>
    <t>Tableau 11.2 - Performance fiscale par classification économique (1992-2008) / Table 11.2 - Fiscal Performance by Economic Classification- (1992-2008) / جدول 11.2 - الأداء المالي بموجب التصنيف الاقتصادي (1992-2008)</t>
  </si>
  <si>
    <t>1.1.2. Recettes non fiscales / 1.1.2 Non Tax Revenues / 1.1.2 الإيرادات غير الضريبية</t>
  </si>
  <si>
    <t>1.1 Recettes / 1.1 Revenues / الإيرادات</t>
  </si>
  <si>
    <t>1.1.1 Recettes des impôts / 1.1.1 Tax Revenues / 1.1.1 إيرادات الضرائب</t>
  </si>
  <si>
    <t>Desquels les Recettes des douanes / of which Customs Revenues / من بينها إيرادات الجمارك</t>
  </si>
  <si>
    <t>Desquels les recettes divers des impôts / Of which Misc Tax Revenues / من ضمنها إيرادات الضرائب المتنوعة</t>
  </si>
  <si>
    <t>Desquels les recettes de la TVA / of which VAT Revenues / من بينها إيرادات الضريبة على القيمة المضافة</t>
  </si>
  <si>
    <t>1.2.1 Dépenses générales / 1.2.1 General Expenditures / 1.2.1 النفقات العامة</t>
  </si>
  <si>
    <t>1.2 Dépenses / 1.2 Expenditures / 1.2 النفقات</t>
  </si>
  <si>
    <t>Desquelles les dépenses du budget des années précédentes / of which Bud Expenditures prev years / من بينها نفقات الموازنة للسنوات السابقة</t>
  </si>
  <si>
    <t>1.2.2.1 Dette interne / 1.2.2.1 Domestic Debt / 1.2.2.1 الدين المحلي</t>
  </si>
  <si>
    <t>1.2.2.2 Dette extérieure / 1.2.2.2 Foreign Debt / 1.2.2.2 الدين الخارجي</t>
  </si>
  <si>
    <t>1.2.3 Dette extérieure de remboursement de capital / 1.2.3 Foreign Debt Principal Repayment / 1.2.3 سداد الديون الأجنبية الرئيسية</t>
  </si>
  <si>
    <t>1. Transaction du budget / 1. Budget Transactions / 1. عمليات الموازنة</t>
  </si>
  <si>
    <t>En pourcentage des dépenses totales / In % of total expenditure / بالنسبة المئوية من مجموع الإنفاق</t>
  </si>
  <si>
    <t>Budget Déficit/Surplus total / Budget Total Deficit/Surplus / الموازنة  مجموع العجز/الفائض</t>
  </si>
  <si>
    <t xml:space="preserve">Budget Déficit/Surplus/primaire / Budget Primary Deficit/Surplus / الميزانية العجز/الفائض الأولي </t>
  </si>
  <si>
    <t>En % des dépenses totales / In % of total expenditure / بالنسبة المئوية من الإنفاق العام</t>
  </si>
  <si>
    <t>Transactions du Trésor / 2. Treasury Transactions / 2. معاملات الخزينة</t>
  </si>
  <si>
    <t>2.1 Ressources / 2.1 Resources / 2.1 الإيرادات</t>
  </si>
  <si>
    <t>2.1.1 Garanties / 2.1.1 Guarantees / 2.1.1 الضمانات</t>
  </si>
  <si>
    <t>2.1.2 Municipalités / 2.1.2 Municipalities / 2.1.2 البلديات</t>
  </si>
  <si>
    <t>2.1.3 Dépôts / 2.1.3 Deposits / 2.1.3 الودائع</t>
  </si>
  <si>
    <t>2.1.4 Autres / 2.1.4 Other / 2.1.4 غيره</t>
  </si>
  <si>
    <t>2.2 Retraits / 2.2 Withdrawals / 2.2 السحوبات</t>
  </si>
  <si>
    <t>2.2.3 Dépôts / 2.2.3 Deposits / 2.2.3 الودائع</t>
  </si>
  <si>
    <t>2.2.2 Municipalités / 2.2.2 Municipalities / 2.2.2 البلديات</t>
  </si>
  <si>
    <t>2.2.1 Garanties / 2.2.1 Guarantees / 2.2.1 الضمانات</t>
  </si>
  <si>
    <t>2.2.4 Autres / 2.2.4 Other / 2.2.4 غيره</t>
  </si>
  <si>
    <t>2.2.5 EDL / 2.2.5 مؤسسة كهرباء لبنان</t>
  </si>
  <si>
    <t>Trésor Déficit/Surplus total / Total Treasury Deficit/Surplus / الخزينة مجموع العجز/الفائض</t>
  </si>
  <si>
    <t>En % des dépenses totales / In % of total expenditure / بالنسبة المئوية من مجموع الإنفاق</t>
  </si>
  <si>
    <t>4. Paiement total / 4. Total Cash Out / 4. مجموع المدفوعات</t>
  </si>
  <si>
    <t>3. Remboursement total / 3. Total Cash In / 3. مجموع المقبوضات</t>
  </si>
  <si>
    <t>5. Espèces Déficit/Surplus total / 5. Total Cash Deficit/Surplus / 5. مجموع العجز/الفائض النقدي</t>
  </si>
  <si>
    <t>En % du total des dépenses / In % of Total Expenditures / بالنسبة المئوية من مجموع الإنفاق</t>
  </si>
  <si>
    <t>6. Déficit/surplus total primaire / 6. Total Primary Deficit / Surplus / 6. مجموع العجز الفائض/الأولي</t>
  </si>
  <si>
    <t xml:space="preserve">  En % du total des dépenses / In % of Total Expenditures / بالنسبة المئوية من مجموع الإنفاق</t>
  </si>
  <si>
    <t>En millions LL / In million LBP / بملايين الليرات</t>
  </si>
  <si>
    <t>En milliards LL / In billion LBP / بمليارات الليرات</t>
  </si>
  <si>
    <t>Recettes totales / Total Revenue / مجموع الإيرادات</t>
  </si>
  <si>
    <t>Recettes des impôts / Tax Revenue / إيرادات الضرائب</t>
  </si>
  <si>
    <t>Recettes non fiscales / Non Tax Revenue / الإيرادات غير الضريبية</t>
  </si>
  <si>
    <t>Recettes du Trésor / Treasury Revenue / إيرادات الخزينة </t>
  </si>
  <si>
    <t>Dépenses totales / Total Expenditures / مجموع النفقات</t>
  </si>
  <si>
    <t xml:space="preserve"> Salaires et appointements / Wages and Salaries / الرواتب والأجور</t>
  </si>
  <si>
    <t>Intérêts payés et paiment du principal de la dette externe / Interest Payments and Foreign Debt Principal Repayment / الفوائد المدفوعة ومدفوعات أساس الدين العام الخارجي</t>
  </si>
  <si>
    <t>1.2.2. Intérêts payés / 1.2.2 Interest payments / 1.2.2 مدفوعات الفوائد</t>
  </si>
  <si>
    <t>Autres dépenses courantes / Other Current Expenditures / النفقات الجارية الأخرى</t>
  </si>
  <si>
    <t>Dépenses en capital / Capital Expenditures / نفقات رأس المال</t>
  </si>
  <si>
    <t>Autres dépenses du Trésor / Other Treasury Expenditures / نفقات الخزينة الأخرى</t>
  </si>
  <si>
    <t>Dépenses et encaissement non classés des douanes / Unclassified Expenditures and Customs Cashiers / نفقان وإيرادات الجمارك غير المصنفة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</si>
</sst>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ل.ل.&quot;\ #,##0_-;&quot;ل.ل.&quot;\ #,##0\-"/>
    <numFmt numFmtId="165" formatCode="&quot;ل.ل.&quot;\ #,##0_-;[Red]&quot;ل.ل.&quot;\ #,##0\-"/>
    <numFmt numFmtId="166" formatCode="&quot;ل.ل.&quot;\ #,##0.00_-;&quot;ل.ل.&quot;\ #,##0.00\-"/>
    <numFmt numFmtId="167" formatCode="&quot;ل.ل.&quot;\ #,##0.00_-;[Red]&quot;ل.ل.&quot;\ #,##0.00\-"/>
    <numFmt numFmtId="168" formatCode="_-&quot;ل.ل.&quot;\ * #,##0_-;_-&quot;ل.ل.&quot;\ * #,##0\-;_-&quot;ل.ل.&quot;\ * &quot;-&quot;_-;_-@_-"/>
    <numFmt numFmtId="169" formatCode="_-* #,##0_-;_-* #,##0\-;_-* &quot;-&quot;_-;_-@_-"/>
    <numFmt numFmtId="170" formatCode="_-&quot;ل.ل.&quot;\ * #,##0.00_-;_-&quot;ل.ل.&quot;\ * #,##0.00\-;_-&quot;ل.ل.&quot;\ * &quot;-&quot;??_-;_-@_-"/>
    <numFmt numFmtId="171" formatCode="_-* #,##0.00_-;_-* #,##0.00\-;_-* &quot;-&quot;??_-;_-@_-"/>
    <numFmt numFmtId="172" formatCode="0.0"/>
    <numFmt numFmtId="173" formatCode="###\ ###\ ###"/>
    <numFmt numFmtId="174" formatCode="_-&quot;ر.س.&quot;\ * #,##0.00_-;_-&quot;ر.س.&quot;\ * #,##0.00\-;_-&quot;ر.س.&quot;\ * &quot;-&quot;??_-;_-@_-"/>
    <numFmt numFmtId="175" formatCode="_-&quot;ر.س.&quot;\ * #,##0_-;_-&quot;ر.س.&quot;\ * #,##0\-;_-&quot;ر.س.&quot;\ * &quot;-&quot;_-;_-@_-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0"/>
    <numFmt numFmtId="181" formatCode="0.000"/>
    <numFmt numFmtId="182" formatCode="0.0000000"/>
    <numFmt numFmtId="183" formatCode="0.000000"/>
    <numFmt numFmtId="184" formatCode="0.00000"/>
    <numFmt numFmtId="185" formatCode="0.0%"/>
    <numFmt numFmtId="186" formatCode="0.000%"/>
    <numFmt numFmtId="187" formatCode="0.0;[Red]0.0"/>
    <numFmt numFmtId="188" formatCode="###\ ###\ ###.#"/>
    <numFmt numFmtId="189" formatCode="###\ ###\ ##0.0"/>
    <numFmt numFmtId="190" formatCode="_(* #,##0.0_);_(* \(#,##0.0\);_(* &quot;-&quot;??_);_(@_)"/>
    <numFmt numFmtId="191" formatCode="_(* #,##0_);_(* \(#,##0\);_(* &quot;-&quot;??_);_(@_)"/>
    <numFmt numFmtId="192" formatCode="_-* #,##0_-;_-* #,##0\-;_-* &quot;-&quot;??_-;_-@_-"/>
    <numFmt numFmtId="193" formatCode="_(* #,##0.000_);_(* \(#,##0.000\);_(* &quot;-&quot;??_);_(@_)"/>
    <numFmt numFmtId="194" formatCode="_(* #,##0.0000_);_(* \(#,##0.0000\);_(* &quot;-&quot;??_);_(@_)"/>
    <numFmt numFmtId="195" formatCode="_-* #,##0.0_-;_-* #,##0.0\-;_-* &quot;-&quot;?_-;_-@_-"/>
    <numFmt numFmtId="196" formatCode="0.00000000"/>
    <numFmt numFmtId="197" formatCode="#,##0.0"/>
    <numFmt numFmtId="198" formatCode="_-* #,##0.0_-;_-* #,##0.0\-;_-* &quot;-&quot;??_-;_-@_-"/>
    <numFmt numFmtId="199" formatCode="_-* #,##0.000_-;_-* #,##0.000\-;_-* &quot;-&quot;??_-;_-@_-"/>
    <numFmt numFmtId="200" formatCode="_-* #,##0.0000_-;_-* #,##0.0000\-;_-* &quot;-&quot;??_-;_-@_-"/>
    <numFmt numFmtId="201" formatCode="_-* #,##0.00000_-;_-* #,##0.00000\-;_-* &quot;-&quot;??_-;_-@_-"/>
    <numFmt numFmtId="202" formatCode="#,##0.000"/>
    <numFmt numFmtId="203" formatCode="#,##0.0000"/>
    <numFmt numFmtId="204" formatCode="0.00_ ;\-0.00\ "/>
    <numFmt numFmtId="205" formatCode="B1mmm\-yy"/>
    <numFmt numFmtId="206" formatCode="_(* #,##0.00000_);_(* \(#,##0.00000\);_(* &quot;-&quot;??_);_(@_)"/>
    <numFmt numFmtId="207" formatCode="_(* #,##0.000000_);_(* \(#,##0.000000\);_(* &quot;-&quot;??_);_(@_)"/>
    <numFmt numFmtId="208" formatCode="_(* #,##0.0000000_);_(* \(#,##0.0000000\);_(* &quot;-&quot;??_);_(@_)"/>
    <numFmt numFmtId="209" formatCode="_(* #,##0.00000000_);_(* \(#,##0.00000000\);_(* &quot;-&quot;??_);_(@_)"/>
    <numFmt numFmtId="210" formatCode="_(* #,##0.000000000_);_(* \(#,##0.000000000\);_(* &quot;-&quot;??_);_(@_)"/>
    <numFmt numFmtId="211" formatCode="#,##0_ ;\-#,##0\ "/>
    <numFmt numFmtId="212" formatCode="#,##0.0_);\(#,##0.0\)"/>
  </numFmts>
  <fonts count="57">
    <font>
      <sz val="10"/>
      <name val="Arial"/>
      <family val="0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b/>
      <i/>
      <sz val="8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name val="Cambria"/>
      <family val="1"/>
    </font>
    <font>
      <b/>
      <sz val="10"/>
      <name val="Cambria"/>
      <family val="1"/>
    </font>
    <font>
      <b/>
      <sz val="7"/>
      <name val="Cambria"/>
      <family val="1"/>
    </font>
    <font>
      <sz val="7"/>
      <name val="Cambria"/>
      <family val="1"/>
    </font>
    <font>
      <b/>
      <sz val="14"/>
      <name val="Cambria"/>
      <family val="1"/>
    </font>
    <font>
      <i/>
      <sz val="10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2" fillId="0" borderId="0" applyNumberFormat="0">
      <alignment horizontal="right"/>
      <protection/>
    </xf>
    <xf numFmtId="0" fontId="46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6" fillId="0" borderId="0" xfId="0" applyFont="1" applyFill="1" applyAlignment="1">
      <alignment vertical="center" readingOrder="1"/>
    </xf>
    <xf numFmtId="0" fontId="0" fillId="0" borderId="0" xfId="0" applyFont="1" applyAlignment="1">
      <alignment vertical="center" readingOrder="1"/>
    </xf>
    <xf numFmtId="0" fontId="8" fillId="0" borderId="0" xfId="0" applyFont="1" applyFill="1" applyAlignment="1">
      <alignment vertical="center" readingOrder="1"/>
    </xf>
    <xf numFmtId="0" fontId="7" fillId="0" borderId="0" xfId="0" applyFont="1" applyFill="1" applyAlignment="1">
      <alignment vertical="center" readingOrder="1"/>
    </xf>
    <xf numFmtId="0" fontId="7" fillId="0" borderId="0" xfId="0" applyFont="1" applyFill="1" applyAlignment="1">
      <alignment horizontal="center" vertical="center" readingOrder="1"/>
    </xf>
    <xf numFmtId="0" fontId="51" fillId="0" borderId="0" xfId="0" applyFont="1" applyAlignment="1">
      <alignment vertical="center" readingOrder="1"/>
    </xf>
    <xf numFmtId="0" fontId="51" fillId="0" borderId="0" xfId="0" applyFont="1" applyBorder="1" applyAlignment="1">
      <alignment horizontal="left" vertical="center" wrapText="1"/>
    </xf>
    <xf numFmtId="0" fontId="51" fillId="0" borderId="0" xfId="0" applyFont="1" applyBorder="1" applyAlignment="1">
      <alignment vertical="center" wrapText="1"/>
    </xf>
    <xf numFmtId="0" fontId="51" fillId="0" borderId="0" xfId="0" applyFont="1" applyFill="1" applyAlignment="1">
      <alignment vertical="center" readingOrder="1"/>
    </xf>
    <xf numFmtId="3" fontId="13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center" vertical="center" textRotation="90" wrapText="1" readingOrder="1"/>
    </xf>
    <xf numFmtId="0" fontId="10" fillId="0" borderId="10" xfId="0" applyFont="1" applyFill="1" applyBorder="1" applyAlignment="1">
      <alignment horizontal="center" vertical="center" textRotation="90" readingOrder="1"/>
    </xf>
    <xf numFmtId="3" fontId="13" fillId="0" borderId="10" xfId="0" applyNumberFormat="1" applyFont="1" applyFill="1" applyBorder="1" applyAlignment="1">
      <alignment vertical="center"/>
    </xf>
    <xf numFmtId="0" fontId="10" fillId="0" borderId="10" xfId="0" applyFont="1" applyFill="1" applyBorder="1" applyAlignment="1">
      <alignment horizontal="left" vertical="center"/>
    </xf>
    <xf numFmtId="0" fontId="10" fillId="0" borderId="11" xfId="0" applyFont="1" applyFill="1" applyBorder="1" applyAlignment="1">
      <alignment horizontal="left" vertical="center"/>
    </xf>
    <xf numFmtId="3" fontId="13" fillId="0" borderId="11" xfId="0" applyNumberFormat="1" applyFont="1" applyFill="1" applyBorder="1" applyAlignment="1">
      <alignment vertical="center"/>
    </xf>
    <xf numFmtId="0" fontId="7" fillId="0" borderId="12" xfId="0" applyFont="1" applyFill="1" applyBorder="1" applyAlignment="1">
      <alignment horizontal="left" vertical="center" wrapText="1"/>
    </xf>
    <xf numFmtId="3" fontId="14" fillId="0" borderId="12" xfId="0" applyNumberFormat="1" applyFont="1" applyFill="1" applyBorder="1" applyAlignment="1">
      <alignment vertical="center"/>
    </xf>
    <xf numFmtId="0" fontId="7" fillId="0" borderId="13" xfId="0" applyFont="1" applyFill="1" applyBorder="1" applyAlignment="1">
      <alignment horizontal="left" vertical="center" wrapText="1"/>
    </xf>
    <xf numFmtId="3" fontId="14" fillId="0" borderId="13" xfId="0" applyNumberFormat="1" applyFont="1" applyFill="1" applyBorder="1" applyAlignment="1">
      <alignment vertical="center"/>
    </xf>
    <xf numFmtId="0" fontId="7" fillId="0" borderId="14" xfId="0" applyFont="1" applyFill="1" applyBorder="1" applyAlignment="1">
      <alignment horizontal="left" vertical="center" wrapText="1"/>
    </xf>
    <xf numFmtId="3" fontId="14" fillId="0" borderId="14" xfId="0" applyNumberFormat="1" applyFont="1" applyFill="1" applyBorder="1" applyAlignment="1">
      <alignment vertical="center"/>
    </xf>
    <xf numFmtId="0" fontId="10" fillId="0" borderId="12" xfId="0" applyFont="1" applyFill="1" applyBorder="1" applyAlignment="1">
      <alignment vertical="center" wrapText="1"/>
    </xf>
    <xf numFmtId="3" fontId="13" fillId="0" borderId="12" xfId="0" applyNumberFormat="1" applyFont="1" applyFill="1" applyBorder="1" applyAlignment="1">
      <alignment vertical="center"/>
    </xf>
    <xf numFmtId="0" fontId="10" fillId="0" borderId="13" xfId="0" applyFont="1" applyFill="1" applyBorder="1" applyAlignment="1">
      <alignment horizontal="left" vertical="center" wrapText="1"/>
    </xf>
    <xf numFmtId="10" fontId="13" fillId="0" borderId="13" xfId="0" applyNumberFormat="1" applyFont="1" applyFill="1" applyBorder="1" applyAlignment="1">
      <alignment vertical="center"/>
    </xf>
    <xf numFmtId="0" fontId="10" fillId="0" borderId="13" xfId="0" applyFont="1" applyFill="1" applyBorder="1" applyAlignment="1">
      <alignment vertical="center" wrapText="1"/>
    </xf>
    <xf numFmtId="3" fontId="13" fillId="0" borderId="13" xfId="0" applyNumberFormat="1" applyFont="1" applyFill="1" applyBorder="1" applyAlignment="1">
      <alignment vertical="center"/>
    </xf>
    <xf numFmtId="0" fontId="10" fillId="0" borderId="14" xfId="0" applyFont="1" applyFill="1" applyBorder="1" applyAlignment="1">
      <alignment horizontal="left" vertical="center" wrapText="1"/>
    </xf>
    <xf numFmtId="10" fontId="13" fillId="0" borderId="14" xfId="0" applyNumberFormat="1" applyFont="1" applyFill="1" applyBorder="1" applyAlignment="1">
      <alignment vertical="center"/>
    </xf>
    <xf numFmtId="0" fontId="7" fillId="0" borderId="12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10" fillId="0" borderId="14" xfId="0" applyFont="1" applyFill="1" applyBorder="1" applyAlignment="1">
      <alignment vertical="center" wrapText="1"/>
    </xf>
    <xf numFmtId="0" fontId="6" fillId="0" borderId="0" xfId="58" applyFont="1" applyFill="1" applyBorder="1" applyAlignment="1">
      <alignment horizontal="left" vertical="center" readingOrder="1"/>
      <protection/>
    </xf>
    <xf numFmtId="0" fontId="7" fillId="0" borderId="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0" fontId="52" fillId="0" borderId="0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 wrapText="1"/>
    </xf>
    <xf numFmtId="3" fontId="53" fillId="0" borderId="0" xfId="0" applyNumberFormat="1" applyFont="1" applyFill="1" applyBorder="1" applyAlignment="1">
      <alignment vertical="center" wrapText="1"/>
    </xf>
    <xf numFmtId="3" fontId="54" fillId="0" borderId="0" xfId="0" applyNumberFormat="1" applyFont="1" applyFill="1" applyBorder="1" applyAlignment="1">
      <alignment vertical="center" wrapText="1"/>
    </xf>
    <xf numFmtId="0" fontId="54" fillId="0" borderId="0" xfId="0" applyFont="1" applyFill="1" applyBorder="1" applyAlignment="1">
      <alignment vertical="center" wrapText="1"/>
    </xf>
    <xf numFmtId="3" fontId="53" fillId="0" borderId="0" xfId="0" applyNumberFormat="1" applyFont="1" applyFill="1" applyBorder="1" applyAlignment="1">
      <alignment horizontal="right" vertical="center" wrapText="1"/>
    </xf>
    <xf numFmtId="3" fontId="54" fillId="0" borderId="0" xfId="0" applyNumberFormat="1" applyFont="1" applyFill="1" applyBorder="1" applyAlignment="1">
      <alignment horizontal="right" vertical="center" wrapText="1"/>
    </xf>
    <xf numFmtId="0" fontId="54" fillId="0" borderId="0" xfId="0" applyFont="1" applyFill="1" applyBorder="1" applyAlignment="1">
      <alignment horizontal="right" vertical="center" wrapText="1"/>
    </xf>
    <xf numFmtId="0" fontId="52" fillId="0" borderId="15" xfId="0" applyFont="1" applyFill="1" applyBorder="1" applyAlignment="1">
      <alignment horizontal="center" vertical="center" wrapText="1"/>
    </xf>
    <xf numFmtId="3" fontId="53" fillId="0" borderId="15" xfId="0" applyNumberFormat="1" applyFont="1" applyFill="1" applyBorder="1" applyAlignment="1">
      <alignment horizontal="right" vertical="center" wrapText="1"/>
    </xf>
    <xf numFmtId="0" fontId="54" fillId="0" borderId="15" xfId="0" applyFont="1" applyFill="1" applyBorder="1" applyAlignment="1">
      <alignment horizontal="right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1" fillId="0" borderId="15" xfId="0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readingOrder="1"/>
    </xf>
    <xf numFmtId="0" fontId="9" fillId="0" borderId="10" xfId="0" applyFont="1" applyBorder="1" applyAlignment="1">
      <alignment horizontal="center" vertical="center" readingOrder="1"/>
    </xf>
    <xf numFmtId="0" fontId="9" fillId="0" borderId="17" xfId="0" applyFont="1" applyBorder="1" applyAlignment="1">
      <alignment horizontal="center" vertical="center" readingOrder="1"/>
    </xf>
    <xf numFmtId="0" fontId="7" fillId="0" borderId="0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 readingOrder="1"/>
    </xf>
    <xf numFmtId="0" fontId="10" fillId="0" borderId="10" xfId="0" applyFont="1" applyFill="1" applyBorder="1" applyAlignment="1">
      <alignment horizontal="center" vertical="center" readingOrder="1"/>
    </xf>
    <xf numFmtId="0" fontId="11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55" fillId="0" borderId="18" xfId="0" applyFont="1" applyBorder="1" applyAlignment="1">
      <alignment horizontal="left" vertical="center" wrapText="1"/>
    </xf>
    <xf numFmtId="0" fontId="55" fillId="0" borderId="19" xfId="0" applyFont="1" applyBorder="1" applyAlignment="1">
      <alignment horizontal="left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52" fillId="0" borderId="15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1" fillId="0" borderId="15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S_Arabic" xfId="56"/>
    <cellStyle name="Neutral" xfId="57"/>
    <cellStyle name="Normal_bourse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K1"/>
  <sheetViews>
    <sheetView tabSelected="1" zoomScalePageLayoutView="0" workbookViewId="0" topLeftCell="A1">
      <selection activeCell="A1" sqref="A1:K1"/>
    </sheetView>
  </sheetViews>
  <sheetFormatPr defaultColWidth="9.140625" defaultRowHeight="12.75"/>
  <cols>
    <col min="1" max="16384" width="9.140625" style="2" customWidth="1"/>
  </cols>
  <sheetData>
    <row r="1" spans="1:11" ht="26.25" thickBot="1">
      <c r="A1" s="53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5"/>
    </row>
  </sheetData>
  <sheetProtection/>
  <mergeCells count="1">
    <mergeCell ref="A1:K1"/>
  </mergeCells>
  <printOptions horizontalCentered="1" verticalCentered="1"/>
  <pageMargins left="0" right="0" top="0.3937007874015748" bottom="0.3937007874015748" header="0.3937007874015748" footer="0.39370078740157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N49"/>
  <sheetViews>
    <sheetView zoomScalePageLayoutView="0" workbookViewId="0" topLeftCell="A1">
      <selection activeCell="H10" sqref="H10"/>
    </sheetView>
  </sheetViews>
  <sheetFormatPr defaultColWidth="9.140625" defaultRowHeight="12.75"/>
  <cols>
    <col min="1" max="1" width="37.7109375" style="1" customWidth="1"/>
    <col min="2" max="2" width="7.8515625" style="5" bestFit="1" customWidth="1"/>
    <col min="3" max="13" width="7.8515625" style="1" bestFit="1" customWidth="1"/>
    <col min="14" max="14" width="8.7109375" style="1" bestFit="1" customWidth="1"/>
    <col min="15" max="16" width="7.421875" style="1" bestFit="1" customWidth="1"/>
    <col min="17" max="17" width="6.421875" style="1" bestFit="1" customWidth="1"/>
    <col min="18" max="18" width="8.140625" style="1" bestFit="1" customWidth="1"/>
    <col min="19" max="16384" width="9.140625" style="1" customWidth="1"/>
  </cols>
  <sheetData>
    <row r="1" spans="1:2" ht="18.75">
      <c r="A1" s="3" t="s">
        <v>15</v>
      </c>
      <c r="B1" s="4"/>
    </row>
    <row r="2" ht="12.75">
      <c r="A2" s="36" t="s">
        <v>16</v>
      </c>
    </row>
    <row r="3" ht="9.75" customHeight="1"/>
    <row r="4" ht="9.75" customHeight="1" thickBot="1"/>
    <row r="5" spans="2:14" ht="23.25" customHeight="1" thickBot="1">
      <c r="B5" s="59">
        <v>2010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</row>
    <row r="6" spans="1:14" ht="75.75" customHeight="1" thickBot="1">
      <c r="A6" s="37"/>
      <c r="B6" s="12" t="s">
        <v>1</v>
      </c>
      <c r="C6" s="12" t="s">
        <v>2</v>
      </c>
      <c r="D6" s="12" t="s">
        <v>3</v>
      </c>
      <c r="E6" s="12" t="s">
        <v>4</v>
      </c>
      <c r="F6" s="12" t="s">
        <v>5</v>
      </c>
      <c r="G6" s="12" t="s">
        <v>6</v>
      </c>
      <c r="H6" s="12" t="s">
        <v>7</v>
      </c>
      <c r="I6" s="12" t="s">
        <v>8</v>
      </c>
      <c r="J6" s="12" t="s">
        <v>9</v>
      </c>
      <c r="K6" s="12" t="s">
        <v>10</v>
      </c>
      <c r="L6" s="12" t="s">
        <v>11</v>
      </c>
      <c r="M6" s="12" t="s">
        <v>12</v>
      </c>
      <c r="N6" s="13" t="s">
        <v>13</v>
      </c>
    </row>
    <row r="7" spans="1:14" ht="13.5" thickBot="1">
      <c r="A7" s="37"/>
      <c r="B7" s="58" t="s">
        <v>57</v>
      </c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</row>
    <row r="8" spans="1:14" ht="14.25" thickBot="1">
      <c r="A8" s="60" t="s">
        <v>32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</row>
    <row r="9" spans="1:14" ht="13.5" thickBot="1">
      <c r="A9" s="16" t="s">
        <v>21</v>
      </c>
      <c r="B9" s="17">
        <f>B10+B14</f>
        <v>1044724</v>
      </c>
      <c r="C9" s="17">
        <f aca="true" t="shared" si="0" ref="C9:M9">C10+C14</f>
        <v>966627</v>
      </c>
      <c r="D9" s="17">
        <f t="shared" si="0"/>
        <v>902944</v>
      </c>
      <c r="E9" s="17">
        <f t="shared" si="0"/>
        <v>1123401</v>
      </c>
      <c r="F9" s="17">
        <f t="shared" si="0"/>
        <v>1077774</v>
      </c>
      <c r="G9" s="17">
        <f t="shared" si="0"/>
        <v>1094615</v>
      </c>
      <c r="H9" s="17">
        <f t="shared" si="0"/>
        <v>0</v>
      </c>
      <c r="I9" s="17">
        <f t="shared" si="0"/>
        <v>0</v>
      </c>
      <c r="J9" s="17">
        <f t="shared" si="0"/>
        <v>0</v>
      </c>
      <c r="K9" s="17">
        <f t="shared" si="0"/>
        <v>0</v>
      </c>
      <c r="L9" s="17">
        <f t="shared" si="0"/>
        <v>0</v>
      </c>
      <c r="M9" s="17">
        <f t="shared" si="0"/>
        <v>0</v>
      </c>
      <c r="N9" s="17">
        <f aca="true" t="shared" si="1" ref="N9:N21">SUM(B9:M9)</f>
        <v>6210085</v>
      </c>
    </row>
    <row r="10" spans="1:14" ht="22.5">
      <c r="A10" s="18" t="s">
        <v>22</v>
      </c>
      <c r="B10" s="19">
        <f>SUM(B11:B13)</f>
        <v>974199</v>
      </c>
      <c r="C10" s="19">
        <f>SUM(C11:C13)</f>
        <v>569579</v>
      </c>
      <c r="D10" s="19">
        <f>SUM(D11:D13)</f>
        <v>817712</v>
      </c>
      <c r="E10" s="19">
        <f>SUM(E11:E13)</f>
        <v>927592</v>
      </c>
      <c r="F10" s="19">
        <f>SUM(F11:F13)</f>
        <v>1011342</v>
      </c>
      <c r="G10" s="19">
        <f>SUM(G11:G13)</f>
        <v>1028933</v>
      </c>
      <c r="H10" s="19"/>
      <c r="I10" s="19"/>
      <c r="J10" s="19"/>
      <c r="K10" s="19"/>
      <c r="L10" s="19"/>
      <c r="M10" s="19"/>
      <c r="N10" s="19">
        <f t="shared" si="1"/>
        <v>5329357</v>
      </c>
    </row>
    <row r="11" spans="1:14" ht="22.5">
      <c r="A11" s="20" t="s">
        <v>24</v>
      </c>
      <c r="B11" s="21">
        <v>358795</v>
      </c>
      <c r="C11" s="21">
        <v>215390</v>
      </c>
      <c r="D11" s="21">
        <v>344603</v>
      </c>
      <c r="E11" s="21">
        <v>319367</v>
      </c>
      <c r="F11" s="21">
        <v>597010</v>
      </c>
      <c r="G11" s="21">
        <v>562055</v>
      </c>
      <c r="H11" s="21"/>
      <c r="I11" s="21"/>
      <c r="J11" s="21"/>
      <c r="K11" s="21"/>
      <c r="L11" s="21"/>
      <c r="M11" s="21"/>
      <c r="N11" s="21">
        <f t="shared" si="1"/>
        <v>2397220</v>
      </c>
    </row>
    <row r="12" spans="1:14" ht="22.5">
      <c r="A12" s="20" t="s">
        <v>23</v>
      </c>
      <c r="B12" s="21">
        <v>212723</v>
      </c>
      <c r="C12" s="21">
        <v>198936</v>
      </c>
      <c r="D12" s="21">
        <v>251161</v>
      </c>
      <c r="E12" s="21">
        <v>225776</v>
      </c>
      <c r="F12" s="21">
        <v>223795</v>
      </c>
      <c r="G12" s="21">
        <v>263209</v>
      </c>
      <c r="H12" s="21"/>
      <c r="I12" s="21"/>
      <c r="J12" s="21"/>
      <c r="K12" s="21"/>
      <c r="L12" s="21"/>
      <c r="M12" s="21"/>
      <c r="N12" s="21">
        <f t="shared" si="1"/>
        <v>1375600</v>
      </c>
    </row>
    <row r="13" spans="1:14" ht="22.5">
      <c r="A13" s="20" t="s">
        <v>25</v>
      </c>
      <c r="B13" s="21">
        <v>402681</v>
      </c>
      <c r="C13" s="21">
        <v>155253</v>
      </c>
      <c r="D13" s="21">
        <v>221948</v>
      </c>
      <c r="E13" s="21">
        <v>382449</v>
      </c>
      <c r="F13" s="21">
        <v>190537</v>
      </c>
      <c r="G13" s="21">
        <v>203669</v>
      </c>
      <c r="H13" s="21"/>
      <c r="I13" s="21"/>
      <c r="J13" s="21"/>
      <c r="K13" s="21"/>
      <c r="L13" s="21"/>
      <c r="M13" s="21"/>
      <c r="N13" s="21">
        <f t="shared" si="1"/>
        <v>1556537</v>
      </c>
    </row>
    <row r="14" spans="1:14" ht="23.25" thickBot="1">
      <c r="A14" s="22" t="s">
        <v>20</v>
      </c>
      <c r="B14" s="23">
        <v>70525</v>
      </c>
      <c r="C14" s="23">
        <v>397048</v>
      </c>
      <c r="D14" s="23">
        <v>85232</v>
      </c>
      <c r="E14" s="23">
        <v>195809</v>
      </c>
      <c r="F14" s="23">
        <v>66432</v>
      </c>
      <c r="G14" s="23">
        <v>65682</v>
      </c>
      <c r="H14" s="23"/>
      <c r="I14" s="23"/>
      <c r="J14" s="23"/>
      <c r="K14" s="23"/>
      <c r="L14" s="23"/>
      <c r="M14" s="23"/>
      <c r="N14" s="23">
        <f t="shared" si="1"/>
        <v>880728</v>
      </c>
    </row>
    <row r="15" spans="1:14" ht="13.5" thickBot="1">
      <c r="A15" s="11" t="s">
        <v>27</v>
      </c>
      <c r="B15" s="10">
        <f>B16+B18+B21</f>
        <v>1001577</v>
      </c>
      <c r="C15" s="10">
        <f aca="true" t="shared" si="2" ref="C15:L15">C16+C18+C21</f>
        <v>902715</v>
      </c>
      <c r="D15" s="10">
        <f t="shared" si="2"/>
        <v>1238182</v>
      </c>
      <c r="E15" s="10">
        <f t="shared" si="2"/>
        <v>1059294</v>
      </c>
      <c r="F15" s="10">
        <f t="shared" si="2"/>
        <v>1127687</v>
      </c>
      <c r="G15" s="10">
        <f t="shared" si="2"/>
        <v>1119785</v>
      </c>
      <c r="H15" s="10">
        <f t="shared" si="2"/>
        <v>0</v>
      </c>
      <c r="I15" s="10">
        <f t="shared" si="2"/>
        <v>0</v>
      </c>
      <c r="J15" s="10">
        <f t="shared" si="2"/>
        <v>0</v>
      </c>
      <c r="K15" s="10">
        <f t="shared" si="2"/>
        <v>0</v>
      </c>
      <c r="L15" s="10">
        <f t="shared" si="2"/>
        <v>0</v>
      </c>
      <c r="M15" s="10">
        <f>M16+M18+M21</f>
        <v>0</v>
      </c>
      <c r="N15" s="10">
        <f>SUM(B15:M15)</f>
        <v>6449240</v>
      </c>
    </row>
    <row r="16" spans="1:14" ht="22.5">
      <c r="A16" s="18" t="s">
        <v>26</v>
      </c>
      <c r="B16" s="19">
        <v>670542</v>
      </c>
      <c r="C16" s="19">
        <v>452950</v>
      </c>
      <c r="D16" s="19">
        <v>575631</v>
      </c>
      <c r="E16" s="19">
        <v>453998</v>
      </c>
      <c r="F16" s="19">
        <v>646101</v>
      </c>
      <c r="G16" s="19">
        <v>619156</v>
      </c>
      <c r="H16" s="19"/>
      <c r="I16" s="19"/>
      <c r="J16" s="19"/>
      <c r="K16" s="19"/>
      <c r="L16" s="19"/>
      <c r="M16" s="19"/>
      <c r="N16" s="19">
        <f t="shared" si="1"/>
        <v>3418378</v>
      </c>
    </row>
    <row r="17" spans="1:14" ht="33.75">
      <c r="A17" s="20" t="s">
        <v>28</v>
      </c>
      <c r="B17" s="21">
        <v>345740</v>
      </c>
      <c r="C17" s="21">
        <v>131353</v>
      </c>
      <c r="D17" s="21">
        <v>28627</v>
      </c>
      <c r="E17" s="21">
        <v>5247</v>
      </c>
      <c r="F17" s="21">
        <v>5637</v>
      </c>
      <c r="G17" s="21">
        <v>938</v>
      </c>
      <c r="H17" s="21"/>
      <c r="I17" s="21"/>
      <c r="J17" s="21"/>
      <c r="K17" s="21"/>
      <c r="L17" s="21"/>
      <c r="M17" s="21"/>
      <c r="N17" s="21">
        <f t="shared" si="1"/>
        <v>517542</v>
      </c>
    </row>
    <row r="18" spans="1:14" ht="22.5">
      <c r="A18" s="20" t="s">
        <v>66</v>
      </c>
      <c r="B18" s="21">
        <v>320347</v>
      </c>
      <c r="C18" s="21">
        <v>441026</v>
      </c>
      <c r="D18" s="21">
        <v>634880</v>
      </c>
      <c r="E18" s="21">
        <v>597420</v>
      </c>
      <c r="F18" s="21">
        <v>468076</v>
      </c>
      <c r="G18" s="21">
        <v>420071</v>
      </c>
      <c r="H18" s="21"/>
      <c r="I18" s="21"/>
      <c r="J18" s="21"/>
      <c r="K18" s="21"/>
      <c r="L18" s="21"/>
      <c r="M18" s="21"/>
      <c r="N18" s="21">
        <f t="shared" si="1"/>
        <v>2881820</v>
      </c>
    </row>
    <row r="19" spans="1:14" ht="22.5">
      <c r="A19" s="20" t="s">
        <v>29</v>
      </c>
      <c r="B19" s="21">
        <v>256782</v>
      </c>
      <c r="C19" s="21">
        <v>347063</v>
      </c>
      <c r="D19" s="21">
        <v>313746</v>
      </c>
      <c r="E19" s="21">
        <v>354584</v>
      </c>
      <c r="F19" s="21">
        <v>257657</v>
      </c>
      <c r="G19" s="21">
        <v>257785</v>
      </c>
      <c r="H19" s="21"/>
      <c r="I19" s="21"/>
      <c r="J19" s="21"/>
      <c r="K19" s="21"/>
      <c r="L19" s="21"/>
      <c r="M19" s="21"/>
      <c r="N19" s="21">
        <f t="shared" si="1"/>
        <v>1787617</v>
      </c>
    </row>
    <row r="20" spans="1:14" ht="22.5">
      <c r="A20" s="20" t="s">
        <v>30</v>
      </c>
      <c r="B20" s="21">
        <v>63565</v>
      </c>
      <c r="C20" s="21">
        <v>93963</v>
      </c>
      <c r="D20" s="21">
        <v>321134</v>
      </c>
      <c r="E20" s="21">
        <v>242836</v>
      </c>
      <c r="F20" s="21">
        <v>210419</v>
      </c>
      <c r="G20" s="21">
        <v>162286</v>
      </c>
      <c r="H20" s="21"/>
      <c r="I20" s="21"/>
      <c r="J20" s="21"/>
      <c r="K20" s="21"/>
      <c r="L20" s="21"/>
      <c r="M20" s="21"/>
      <c r="N20" s="21">
        <f t="shared" si="1"/>
        <v>1094203</v>
      </c>
    </row>
    <row r="21" spans="1:14" ht="34.5" thickBot="1">
      <c r="A21" s="22" t="s">
        <v>31</v>
      </c>
      <c r="B21" s="23">
        <v>10688</v>
      </c>
      <c r="C21" s="23">
        <v>8739</v>
      </c>
      <c r="D21" s="23">
        <v>27671</v>
      </c>
      <c r="E21" s="23">
        <v>7876</v>
      </c>
      <c r="F21" s="23">
        <v>13510</v>
      </c>
      <c r="G21" s="23">
        <v>80558</v>
      </c>
      <c r="H21" s="23"/>
      <c r="I21" s="23"/>
      <c r="J21" s="23"/>
      <c r="K21" s="23"/>
      <c r="L21" s="23"/>
      <c r="M21" s="23"/>
      <c r="N21" s="23">
        <f t="shared" si="1"/>
        <v>149042</v>
      </c>
    </row>
    <row r="22" spans="1:14" ht="13.5" thickBot="1">
      <c r="A22" s="56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</row>
    <row r="23" spans="1:14" ht="21">
      <c r="A23" s="24" t="s">
        <v>34</v>
      </c>
      <c r="B23" s="25">
        <f>B9-B15</f>
        <v>43147</v>
      </c>
      <c r="C23" s="25">
        <f aca="true" t="shared" si="3" ref="C23:J23">C9-C15</f>
        <v>63912</v>
      </c>
      <c r="D23" s="25">
        <f t="shared" si="3"/>
        <v>-335238</v>
      </c>
      <c r="E23" s="25">
        <f t="shared" si="3"/>
        <v>64107</v>
      </c>
      <c r="F23" s="25">
        <f t="shared" si="3"/>
        <v>-49913</v>
      </c>
      <c r="G23" s="25">
        <f t="shared" si="3"/>
        <v>-25170</v>
      </c>
      <c r="H23" s="25">
        <f t="shared" si="3"/>
        <v>0</v>
      </c>
      <c r="I23" s="25">
        <f t="shared" si="3"/>
        <v>0</v>
      </c>
      <c r="J23" s="25">
        <f t="shared" si="3"/>
        <v>0</v>
      </c>
      <c r="K23" s="25">
        <f>K9-K15</f>
        <v>0</v>
      </c>
      <c r="L23" s="25">
        <f>L9-L15</f>
        <v>0</v>
      </c>
      <c r="M23" s="25">
        <f>M9-M15</f>
        <v>0</v>
      </c>
      <c r="N23" s="25">
        <f>SUM(B23:M23)</f>
        <v>-239155</v>
      </c>
    </row>
    <row r="24" spans="1:14" ht="21">
      <c r="A24" s="26" t="s">
        <v>33</v>
      </c>
      <c r="B24" s="27">
        <f>B23/B15</f>
        <v>0.04307906431557434</v>
      </c>
      <c r="C24" s="27">
        <f aca="true" t="shared" si="4" ref="C24:J24">C23/C15</f>
        <v>0.07079975407520646</v>
      </c>
      <c r="D24" s="27">
        <f t="shared" si="4"/>
        <v>-0.27075018050658145</v>
      </c>
      <c r="E24" s="27">
        <f t="shared" si="4"/>
        <v>0.060518609564483516</v>
      </c>
      <c r="F24" s="27">
        <f t="shared" si="4"/>
        <v>-0.044261395227576446</v>
      </c>
      <c r="G24" s="27">
        <f t="shared" si="4"/>
        <v>-0.022477529168545746</v>
      </c>
      <c r="H24" s="27" t="e">
        <f t="shared" si="4"/>
        <v>#DIV/0!</v>
      </c>
      <c r="I24" s="27" t="e">
        <f t="shared" si="4"/>
        <v>#DIV/0!</v>
      </c>
      <c r="J24" s="27" t="e">
        <f t="shared" si="4"/>
        <v>#DIV/0!</v>
      </c>
      <c r="K24" s="27" t="e">
        <f>K23/K15</f>
        <v>#DIV/0!</v>
      </c>
      <c r="L24" s="27" t="e">
        <f>L23/L15</f>
        <v>#DIV/0!</v>
      </c>
      <c r="M24" s="27" t="e">
        <f>M23/M15</f>
        <v>#DIV/0!</v>
      </c>
      <c r="N24" s="27">
        <f>N23/N15</f>
        <v>-0.037082664003820605</v>
      </c>
    </row>
    <row r="25" spans="1:14" ht="21">
      <c r="A25" s="28" t="s">
        <v>35</v>
      </c>
      <c r="B25" s="29">
        <f>B9-B16</f>
        <v>374182</v>
      </c>
      <c r="C25" s="29">
        <f aca="true" t="shared" si="5" ref="C25:J25">C9-C16</f>
        <v>513677</v>
      </c>
      <c r="D25" s="29">
        <f t="shared" si="5"/>
        <v>327313</v>
      </c>
      <c r="E25" s="29">
        <f t="shared" si="5"/>
        <v>669403</v>
      </c>
      <c r="F25" s="29">
        <f t="shared" si="5"/>
        <v>431673</v>
      </c>
      <c r="G25" s="29">
        <f t="shared" si="5"/>
        <v>475459</v>
      </c>
      <c r="H25" s="29">
        <f t="shared" si="5"/>
        <v>0</v>
      </c>
      <c r="I25" s="29">
        <f t="shared" si="5"/>
        <v>0</v>
      </c>
      <c r="J25" s="29">
        <f t="shared" si="5"/>
        <v>0</v>
      </c>
      <c r="K25" s="29">
        <f>K9-K16</f>
        <v>0</v>
      </c>
      <c r="L25" s="29">
        <f>L9-L16</f>
        <v>0</v>
      </c>
      <c r="M25" s="29">
        <f>M9-M16</f>
        <v>0</v>
      </c>
      <c r="N25" s="29">
        <f>SUM(B25:M25)</f>
        <v>2791707</v>
      </c>
    </row>
    <row r="26" spans="1:14" ht="21.75" thickBot="1">
      <c r="A26" s="30" t="s">
        <v>36</v>
      </c>
      <c r="B26" s="31">
        <f>B25/B15</f>
        <v>0.37359284408487814</v>
      </c>
      <c r="C26" s="31">
        <f aca="true" t="shared" si="6" ref="C26:J26">C25/C15</f>
        <v>0.5690356314008297</v>
      </c>
      <c r="D26" s="31">
        <f t="shared" si="6"/>
        <v>0.2643496674963777</v>
      </c>
      <c r="E26" s="31">
        <f t="shared" si="6"/>
        <v>0.6319331554790266</v>
      </c>
      <c r="F26" s="31">
        <f t="shared" si="6"/>
        <v>0.38279504862608155</v>
      </c>
      <c r="G26" s="31">
        <f t="shared" si="6"/>
        <v>0.4245984720281125</v>
      </c>
      <c r="H26" s="31" t="e">
        <f t="shared" si="6"/>
        <v>#DIV/0!</v>
      </c>
      <c r="I26" s="31" t="e">
        <f t="shared" si="6"/>
        <v>#DIV/0!</v>
      </c>
      <c r="J26" s="31" t="e">
        <f t="shared" si="6"/>
        <v>#DIV/0!</v>
      </c>
      <c r="K26" s="31" t="e">
        <f>K25/K15</f>
        <v>#DIV/0!</v>
      </c>
      <c r="L26" s="31" t="e">
        <f>L25/L15</f>
        <v>#DIV/0!</v>
      </c>
      <c r="M26" s="31" t="e">
        <f>M25/M15</f>
        <v>#DIV/0!</v>
      </c>
      <c r="N26" s="31">
        <f>N25/N15</f>
        <v>0.43287379598216225</v>
      </c>
    </row>
    <row r="27" spans="1:14" ht="13.5" thickBot="1">
      <c r="A27" s="57"/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</row>
    <row r="28" spans="1:14" ht="13.5" thickBot="1">
      <c r="A28" s="61" t="s">
        <v>37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</row>
    <row r="29" spans="1:14" ht="13.5" thickBot="1">
      <c r="A29" s="15" t="s">
        <v>38</v>
      </c>
      <c r="B29" s="14">
        <f>SUM(B30:B33)</f>
        <v>89956</v>
      </c>
      <c r="C29" s="14">
        <f aca="true" t="shared" si="7" ref="C29:M29">SUM(C30:C33)</f>
        <v>35097</v>
      </c>
      <c r="D29" s="14">
        <f t="shared" si="7"/>
        <v>44693</v>
      </c>
      <c r="E29" s="14">
        <f t="shared" si="7"/>
        <v>46235</v>
      </c>
      <c r="F29" s="14">
        <f t="shared" si="7"/>
        <v>54527</v>
      </c>
      <c r="G29" s="14">
        <f t="shared" si="7"/>
        <v>65981</v>
      </c>
      <c r="H29" s="14">
        <f t="shared" si="7"/>
        <v>0</v>
      </c>
      <c r="I29" s="14">
        <f t="shared" si="7"/>
        <v>0</v>
      </c>
      <c r="J29" s="14">
        <f t="shared" si="7"/>
        <v>0</v>
      </c>
      <c r="K29" s="14">
        <f t="shared" si="7"/>
        <v>0</v>
      </c>
      <c r="L29" s="14">
        <f t="shared" si="7"/>
        <v>0</v>
      </c>
      <c r="M29" s="14">
        <f t="shared" si="7"/>
        <v>0</v>
      </c>
      <c r="N29" s="14">
        <f aca="true" t="shared" si="8" ref="N29:N36">SUM(B29:M29)</f>
        <v>336489</v>
      </c>
    </row>
    <row r="30" spans="1:14" ht="12.75">
      <c r="A30" s="32" t="s">
        <v>39</v>
      </c>
      <c r="B30" s="19">
        <v>4371</v>
      </c>
      <c r="C30" s="19">
        <v>6677</v>
      </c>
      <c r="D30" s="19">
        <v>9867</v>
      </c>
      <c r="E30" s="19">
        <v>16255</v>
      </c>
      <c r="F30" s="19">
        <v>14613</v>
      </c>
      <c r="G30" s="19">
        <v>32287</v>
      </c>
      <c r="H30" s="19"/>
      <c r="I30" s="19"/>
      <c r="J30" s="19"/>
      <c r="K30" s="19"/>
      <c r="L30" s="19"/>
      <c r="M30" s="19"/>
      <c r="N30" s="19">
        <f t="shared" si="8"/>
        <v>84070</v>
      </c>
    </row>
    <row r="31" spans="1:14" ht="12.75">
      <c r="A31" s="33" t="s">
        <v>40</v>
      </c>
      <c r="B31" s="21">
        <v>47062</v>
      </c>
      <c r="C31" s="21">
        <v>13639</v>
      </c>
      <c r="D31" s="21">
        <v>18094</v>
      </c>
      <c r="E31" s="21">
        <v>16545</v>
      </c>
      <c r="F31" s="21">
        <v>17941</v>
      </c>
      <c r="G31" s="21">
        <v>18710</v>
      </c>
      <c r="H31" s="21"/>
      <c r="I31" s="21"/>
      <c r="J31" s="21"/>
      <c r="K31" s="21"/>
      <c r="L31" s="21"/>
      <c r="M31" s="21"/>
      <c r="N31" s="21">
        <f t="shared" si="8"/>
        <v>131991</v>
      </c>
    </row>
    <row r="32" spans="1:14" ht="12.75">
      <c r="A32" s="33" t="s">
        <v>41</v>
      </c>
      <c r="B32" s="21">
        <v>10611</v>
      </c>
      <c r="C32" s="21">
        <v>5796</v>
      </c>
      <c r="D32" s="21">
        <v>9616</v>
      </c>
      <c r="E32" s="21">
        <v>6380</v>
      </c>
      <c r="F32" s="21">
        <v>9877</v>
      </c>
      <c r="G32" s="21">
        <v>6888</v>
      </c>
      <c r="H32" s="21"/>
      <c r="I32" s="21"/>
      <c r="J32" s="21"/>
      <c r="K32" s="21"/>
      <c r="L32" s="21"/>
      <c r="M32" s="21"/>
      <c r="N32" s="21">
        <f t="shared" si="8"/>
        <v>49168</v>
      </c>
    </row>
    <row r="33" spans="1:14" ht="13.5" thickBot="1">
      <c r="A33" s="34" t="s">
        <v>42</v>
      </c>
      <c r="B33" s="23">
        <v>27912</v>
      </c>
      <c r="C33" s="23">
        <v>8985</v>
      </c>
      <c r="D33" s="23">
        <v>7116</v>
      </c>
      <c r="E33" s="23">
        <v>7055</v>
      </c>
      <c r="F33" s="23">
        <v>12096</v>
      </c>
      <c r="G33" s="23">
        <v>8096</v>
      </c>
      <c r="H33" s="23"/>
      <c r="I33" s="23"/>
      <c r="J33" s="23"/>
      <c r="K33" s="23"/>
      <c r="L33" s="23"/>
      <c r="M33" s="23"/>
      <c r="N33" s="23">
        <f t="shared" si="8"/>
        <v>71260</v>
      </c>
    </row>
    <row r="34" spans="1:14" ht="13.5" thickBot="1">
      <c r="A34" s="11" t="s">
        <v>43</v>
      </c>
      <c r="B34" s="10">
        <f>SUM(B35:B39)</f>
        <v>159800</v>
      </c>
      <c r="C34" s="10">
        <f aca="true" t="shared" si="9" ref="C34:M34">SUM(C35:C39)</f>
        <v>364296</v>
      </c>
      <c r="D34" s="10">
        <f t="shared" si="9"/>
        <v>278766</v>
      </c>
      <c r="E34" s="10">
        <f t="shared" si="9"/>
        <v>276245</v>
      </c>
      <c r="F34" s="10">
        <f t="shared" si="9"/>
        <v>280051</v>
      </c>
      <c r="G34" s="10">
        <f t="shared" si="9"/>
        <v>119983</v>
      </c>
      <c r="H34" s="10">
        <f t="shared" si="9"/>
        <v>0</v>
      </c>
      <c r="I34" s="10">
        <f t="shared" si="9"/>
        <v>0</v>
      </c>
      <c r="J34" s="10">
        <f t="shared" si="9"/>
        <v>0</v>
      </c>
      <c r="K34" s="10">
        <f t="shared" si="9"/>
        <v>0</v>
      </c>
      <c r="L34" s="10">
        <f t="shared" si="9"/>
        <v>0</v>
      </c>
      <c r="M34" s="10">
        <f t="shared" si="9"/>
        <v>0</v>
      </c>
      <c r="N34" s="10">
        <f>SUM(B34:M34)</f>
        <v>1479141</v>
      </c>
    </row>
    <row r="35" spans="1:14" ht="12.75">
      <c r="A35" s="32" t="s">
        <v>46</v>
      </c>
      <c r="B35" s="19">
        <v>4147</v>
      </c>
      <c r="C35" s="19">
        <v>3511</v>
      </c>
      <c r="D35" s="19">
        <v>15105</v>
      </c>
      <c r="E35" s="19">
        <v>5189</v>
      </c>
      <c r="F35" s="19">
        <v>14903</v>
      </c>
      <c r="G35" s="19">
        <v>10733</v>
      </c>
      <c r="H35" s="19"/>
      <c r="I35" s="19"/>
      <c r="J35" s="19"/>
      <c r="K35" s="19"/>
      <c r="L35" s="19"/>
      <c r="M35" s="19"/>
      <c r="N35" s="19">
        <f>SUM(B35:M35)</f>
        <v>53588</v>
      </c>
    </row>
    <row r="36" spans="1:14" ht="12.75">
      <c r="A36" s="33" t="s">
        <v>45</v>
      </c>
      <c r="B36" s="21">
        <v>21193</v>
      </c>
      <c r="C36" s="21">
        <v>30361</v>
      </c>
      <c r="D36" s="21">
        <v>23652</v>
      </c>
      <c r="E36" s="21">
        <v>18967</v>
      </c>
      <c r="F36" s="21">
        <v>32419</v>
      </c>
      <c r="G36" s="21">
        <v>26766</v>
      </c>
      <c r="H36" s="21"/>
      <c r="I36" s="21"/>
      <c r="J36" s="21"/>
      <c r="K36" s="21"/>
      <c r="L36" s="21"/>
      <c r="M36" s="21"/>
      <c r="N36" s="21">
        <f t="shared" si="8"/>
        <v>153358</v>
      </c>
    </row>
    <row r="37" spans="1:14" ht="12.75">
      <c r="A37" s="33" t="s">
        <v>44</v>
      </c>
      <c r="B37" s="21">
        <v>4841</v>
      </c>
      <c r="C37" s="21">
        <v>3526</v>
      </c>
      <c r="D37" s="21">
        <v>4352</v>
      </c>
      <c r="E37" s="21">
        <v>5883</v>
      </c>
      <c r="F37" s="21">
        <v>4711</v>
      </c>
      <c r="G37" s="21">
        <v>10599</v>
      </c>
      <c r="H37" s="21"/>
      <c r="I37" s="21"/>
      <c r="J37" s="21"/>
      <c r="K37" s="21"/>
      <c r="L37" s="21"/>
      <c r="M37" s="21"/>
      <c r="N37" s="21">
        <f>SUM(B37:M37)</f>
        <v>33912</v>
      </c>
    </row>
    <row r="38" spans="1:14" ht="12.75">
      <c r="A38" s="33" t="s">
        <v>47</v>
      </c>
      <c r="B38" s="21">
        <v>35861</v>
      </c>
      <c r="C38" s="21">
        <v>63062</v>
      </c>
      <c r="D38" s="21">
        <v>88184</v>
      </c>
      <c r="E38" s="21">
        <v>101008</v>
      </c>
      <c r="F38" s="21">
        <v>72776</v>
      </c>
      <c r="G38" s="21">
        <v>28758</v>
      </c>
      <c r="H38" s="21"/>
      <c r="I38" s="21"/>
      <c r="J38" s="21"/>
      <c r="K38" s="21"/>
      <c r="L38" s="21"/>
      <c r="M38" s="21"/>
      <c r="N38" s="21">
        <f>SUM(B38:M38)</f>
        <v>389649</v>
      </c>
    </row>
    <row r="39" spans="1:14" ht="13.5" thickBot="1">
      <c r="A39" s="34" t="s">
        <v>48</v>
      </c>
      <c r="B39" s="23">
        <v>93758</v>
      </c>
      <c r="C39" s="23">
        <v>263836</v>
      </c>
      <c r="D39" s="23">
        <v>147473</v>
      </c>
      <c r="E39" s="23">
        <v>145198</v>
      </c>
      <c r="F39" s="23">
        <v>155242</v>
      </c>
      <c r="G39" s="23">
        <v>43127</v>
      </c>
      <c r="H39" s="23"/>
      <c r="I39" s="23"/>
      <c r="J39" s="23"/>
      <c r="K39" s="23"/>
      <c r="L39" s="23"/>
      <c r="M39" s="23"/>
      <c r="N39" s="23">
        <f>SUM(B39:M39)</f>
        <v>848634</v>
      </c>
    </row>
    <row r="40" spans="1:14" ht="13.5" thickBot="1">
      <c r="A40" s="56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</row>
    <row r="41" spans="1:14" ht="21">
      <c r="A41" s="24" t="s">
        <v>49</v>
      </c>
      <c r="B41" s="25">
        <f>B29-B34</f>
        <v>-69844</v>
      </c>
      <c r="C41" s="25">
        <f aca="true" t="shared" si="10" ref="C41:J41">C29-C34</f>
        <v>-329199</v>
      </c>
      <c r="D41" s="25">
        <f t="shared" si="10"/>
        <v>-234073</v>
      </c>
      <c r="E41" s="25">
        <f t="shared" si="10"/>
        <v>-230010</v>
      </c>
      <c r="F41" s="25">
        <f t="shared" si="10"/>
        <v>-225524</v>
      </c>
      <c r="G41" s="25">
        <f t="shared" si="10"/>
        <v>-54002</v>
      </c>
      <c r="H41" s="25">
        <f t="shared" si="10"/>
        <v>0</v>
      </c>
      <c r="I41" s="25">
        <f t="shared" si="10"/>
        <v>0</v>
      </c>
      <c r="J41" s="25">
        <f t="shared" si="10"/>
        <v>0</v>
      </c>
      <c r="K41" s="25">
        <f>K29-K34</f>
        <v>0</v>
      </c>
      <c r="L41" s="25">
        <f>L29-L34</f>
        <v>0</v>
      </c>
      <c r="M41" s="25">
        <f>M29-M34</f>
        <v>0</v>
      </c>
      <c r="N41" s="25">
        <f>SUM(B41:M41)</f>
        <v>-1142652</v>
      </c>
    </row>
    <row r="42" spans="1:14" ht="21.75" thickBot="1">
      <c r="A42" s="35" t="s">
        <v>50</v>
      </c>
      <c r="B42" s="31">
        <f>B41/B34</f>
        <v>-0.43707133917396745</v>
      </c>
      <c r="C42" s="31">
        <f aca="true" t="shared" si="11" ref="C42:N42">C41/C34</f>
        <v>-0.9036580143619475</v>
      </c>
      <c r="D42" s="31">
        <f t="shared" si="11"/>
        <v>-0.8396755701914868</v>
      </c>
      <c r="E42" s="31">
        <f t="shared" si="11"/>
        <v>-0.8326304548498615</v>
      </c>
      <c r="F42" s="31">
        <f t="shared" si="11"/>
        <v>-0.8052961781961143</v>
      </c>
      <c r="G42" s="31">
        <f t="shared" si="11"/>
        <v>-0.4500804280606419</v>
      </c>
      <c r="H42" s="31" t="e">
        <f t="shared" si="11"/>
        <v>#DIV/0!</v>
      </c>
      <c r="I42" s="31" t="e">
        <f t="shared" si="11"/>
        <v>#DIV/0!</v>
      </c>
      <c r="J42" s="31" t="e">
        <f t="shared" si="11"/>
        <v>#DIV/0!</v>
      </c>
      <c r="K42" s="31" t="e">
        <f t="shared" si="11"/>
        <v>#DIV/0!</v>
      </c>
      <c r="L42" s="31" t="e">
        <f t="shared" si="11"/>
        <v>#DIV/0!</v>
      </c>
      <c r="M42" s="31" t="e">
        <f t="shared" si="11"/>
        <v>#DIV/0!</v>
      </c>
      <c r="N42" s="31">
        <f t="shared" si="11"/>
        <v>-0.7725105314503485</v>
      </c>
    </row>
    <row r="43" spans="1:14" ht="13.5" thickBot="1">
      <c r="A43" s="56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</row>
    <row r="44" spans="1:14" ht="21.75" thickBot="1">
      <c r="A44" s="38" t="s">
        <v>52</v>
      </c>
      <c r="B44" s="14">
        <f>B9+B29</f>
        <v>1134680</v>
      </c>
      <c r="C44" s="14">
        <f aca="true" t="shared" si="12" ref="C44:J44">C9+C29</f>
        <v>1001724</v>
      </c>
      <c r="D44" s="14">
        <f t="shared" si="12"/>
        <v>947637</v>
      </c>
      <c r="E44" s="14">
        <f t="shared" si="12"/>
        <v>1169636</v>
      </c>
      <c r="F44" s="14">
        <f t="shared" si="12"/>
        <v>1132301</v>
      </c>
      <c r="G44" s="14">
        <f t="shared" si="12"/>
        <v>1160596</v>
      </c>
      <c r="H44" s="14">
        <f t="shared" si="12"/>
        <v>0</v>
      </c>
      <c r="I44" s="14">
        <f t="shared" si="12"/>
        <v>0</v>
      </c>
      <c r="J44" s="14">
        <f t="shared" si="12"/>
        <v>0</v>
      </c>
      <c r="K44" s="14">
        <f>K9+K29</f>
        <v>0</v>
      </c>
      <c r="L44" s="14">
        <f>L9+L29</f>
        <v>0</v>
      </c>
      <c r="M44" s="14">
        <f>M9+M29</f>
        <v>0</v>
      </c>
      <c r="N44" s="14">
        <f>SUM(B44:M44)</f>
        <v>6546574</v>
      </c>
    </row>
    <row r="45" spans="1:14" ht="21.75" thickBot="1">
      <c r="A45" s="38" t="s">
        <v>51</v>
      </c>
      <c r="B45" s="14">
        <f>B15+B34</f>
        <v>1161377</v>
      </c>
      <c r="C45" s="14">
        <f aca="true" t="shared" si="13" ref="C45:J45">C15+C34</f>
        <v>1267011</v>
      </c>
      <c r="D45" s="14">
        <f t="shared" si="13"/>
        <v>1516948</v>
      </c>
      <c r="E45" s="14">
        <f t="shared" si="13"/>
        <v>1335539</v>
      </c>
      <c r="F45" s="14">
        <f t="shared" si="13"/>
        <v>1407738</v>
      </c>
      <c r="G45" s="14">
        <f t="shared" si="13"/>
        <v>1239768</v>
      </c>
      <c r="H45" s="14">
        <f t="shared" si="13"/>
        <v>0</v>
      </c>
      <c r="I45" s="14">
        <f t="shared" si="13"/>
        <v>0</v>
      </c>
      <c r="J45" s="14">
        <f t="shared" si="13"/>
        <v>0</v>
      </c>
      <c r="K45" s="14">
        <f>K15+K34</f>
        <v>0</v>
      </c>
      <c r="L45" s="14">
        <f>L15+L34</f>
        <v>0</v>
      </c>
      <c r="M45" s="14">
        <f>M15+M34</f>
        <v>0</v>
      </c>
      <c r="N45" s="14">
        <f>SUM(B45:M45)</f>
        <v>7928381</v>
      </c>
    </row>
    <row r="46" spans="1:14" ht="21">
      <c r="A46" s="24" t="s">
        <v>53</v>
      </c>
      <c r="B46" s="25">
        <f>B44-B45</f>
        <v>-26697</v>
      </c>
      <c r="C46" s="25">
        <f aca="true" t="shared" si="14" ref="C46:J46">C44-C45</f>
        <v>-265287</v>
      </c>
      <c r="D46" s="25">
        <f t="shared" si="14"/>
        <v>-569311</v>
      </c>
      <c r="E46" s="25">
        <f t="shared" si="14"/>
        <v>-165903</v>
      </c>
      <c r="F46" s="25">
        <f t="shared" si="14"/>
        <v>-275437</v>
      </c>
      <c r="G46" s="25">
        <f t="shared" si="14"/>
        <v>-79172</v>
      </c>
      <c r="H46" s="25">
        <f t="shared" si="14"/>
        <v>0</v>
      </c>
      <c r="I46" s="25">
        <f t="shared" si="14"/>
        <v>0</v>
      </c>
      <c r="J46" s="25">
        <f t="shared" si="14"/>
        <v>0</v>
      </c>
      <c r="K46" s="25">
        <f>K44-K45</f>
        <v>0</v>
      </c>
      <c r="L46" s="25">
        <f>L44-L45</f>
        <v>0</v>
      </c>
      <c r="M46" s="25">
        <f>M44-M45</f>
        <v>0</v>
      </c>
      <c r="N46" s="25">
        <f>SUM(B46:M46)</f>
        <v>-1381807</v>
      </c>
    </row>
    <row r="47" spans="1:14" ht="21.75" thickBot="1">
      <c r="A47" s="35" t="s">
        <v>54</v>
      </c>
      <c r="B47" s="31">
        <f>B46/B45</f>
        <v>-0.02298736758175855</v>
      </c>
      <c r="C47" s="31">
        <f aca="true" t="shared" si="15" ref="C47:J47">C46/C45</f>
        <v>-0.20938018691234725</v>
      </c>
      <c r="D47" s="31">
        <f t="shared" si="15"/>
        <v>-0.3753002739711579</v>
      </c>
      <c r="E47" s="31">
        <f t="shared" si="15"/>
        <v>-0.12422175615987253</v>
      </c>
      <c r="F47" s="31">
        <f t="shared" si="15"/>
        <v>-0.1956592775076044</v>
      </c>
      <c r="G47" s="31">
        <f t="shared" si="15"/>
        <v>-0.06386033515948145</v>
      </c>
      <c r="H47" s="31" t="e">
        <f t="shared" si="15"/>
        <v>#DIV/0!</v>
      </c>
      <c r="I47" s="31" t="e">
        <f t="shared" si="15"/>
        <v>#DIV/0!</v>
      </c>
      <c r="J47" s="31" t="e">
        <f t="shared" si="15"/>
        <v>#DIV/0!</v>
      </c>
      <c r="K47" s="31" t="e">
        <f>K46/K45</f>
        <v>#DIV/0!</v>
      </c>
      <c r="L47" s="31" t="e">
        <f>L46/L45</f>
        <v>#DIV/0!</v>
      </c>
      <c r="M47" s="31" t="e">
        <f>M46/M45</f>
        <v>#DIV/0!</v>
      </c>
      <c r="N47" s="31">
        <f>N46/N45</f>
        <v>-0.1742861499718543</v>
      </c>
    </row>
    <row r="48" spans="1:14" ht="31.5">
      <c r="A48" s="24" t="s">
        <v>55</v>
      </c>
      <c r="B48" s="25">
        <f>B44-(B45-(B18+B21))</f>
        <v>304338</v>
      </c>
      <c r="C48" s="25">
        <f aca="true" t="shared" si="16" ref="C48:N48">C44-(C45-(C18+C21))</f>
        <v>184478</v>
      </c>
      <c r="D48" s="25">
        <f t="shared" si="16"/>
        <v>93240</v>
      </c>
      <c r="E48" s="25">
        <f t="shared" si="16"/>
        <v>439393</v>
      </c>
      <c r="F48" s="25">
        <f t="shared" si="16"/>
        <v>206149</v>
      </c>
      <c r="G48" s="25">
        <f t="shared" si="16"/>
        <v>421457</v>
      </c>
      <c r="H48" s="25">
        <f t="shared" si="16"/>
        <v>0</v>
      </c>
      <c r="I48" s="25">
        <f t="shared" si="16"/>
        <v>0</v>
      </c>
      <c r="J48" s="25">
        <f t="shared" si="16"/>
        <v>0</v>
      </c>
      <c r="K48" s="25">
        <f t="shared" si="16"/>
        <v>0</v>
      </c>
      <c r="L48" s="25">
        <f t="shared" si="16"/>
        <v>0</v>
      </c>
      <c r="M48" s="25">
        <f t="shared" si="16"/>
        <v>0</v>
      </c>
      <c r="N48" s="25">
        <f t="shared" si="16"/>
        <v>1649055</v>
      </c>
    </row>
    <row r="49" spans="1:14" ht="21.75" thickBot="1">
      <c r="A49" s="35" t="s">
        <v>56</v>
      </c>
      <c r="B49" s="31">
        <f>B48/B45</f>
        <v>0.2620492742666679</v>
      </c>
      <c r="C49" s="31">
        <f aca="true" t="shared" si="17" ref="C49:J49">C48/C45</f>
        <v>0.14560094584814182</v>
      </c>
      <c r="D49" s="31">
        <f t="shared" si="17"/>
        <v>0.061465521560396266</v>
      </c>
      <c r="E49" s="31">
        <f t="shared" si="17"/>
        <v>0.32900050092135086</v>
      </c>
      <c r="F49" s="31">
        <f t="shared" si="17"/>
        <v>0.14643989151390385</v>
      </c>
      <c r="G49" s="31">
        <f t="shared" si="17"/>
        <v>0.33994828064605637</v>
      </c>
      <c r="H49" s="31" t="e">
        <f t="shared" si="17"/>
        <v>#DIV/0!</v>
      </c>
      <c r="I49" s="31" t="e">
        <f t="shared" si="17"/>
        <v>#DIV/0!</v>
      </c>
      <c r="J49" s="31" t="e">
        <f t="shared" si="17"/>
        <v>#DIV/0!</v>
      </c>
      <c r="K49" s="31" t="e">
        <f>K48/K45</f>
        <v>#DIV/0!</v>
      </c>
      <c r="L49" s="31" t="e">
        <f>L48/L45</f>
        <v>#DIV/0!</v>
      </c>
      <c r="M49" s="31" t="e">
        <f>M48/M45</f>
        <v>#DIV/0!</v>
      </c>
      <c r="N49" s="31">
        <f>N48/N45</f>
        <v>0.2079939145205055</v>
      </c>
    </row>
  </sheetData>
  <sheetProtection/>
  <mergeCells count="8">
    <mergeCell ref="A43:N43"/>
    <mergeCell ref="A27:N27"/>
    <mergeCell ref="A22:N22"/>
    <mergeCell ref="A40:N40"/>
    <mergeCell ref="B7:N7"/>
    <mergeCell ref="B5:N5"/>
    <mergeCell ref="A8:N8"/>
    <mergeCell ref="A28:N28"/>
  </mergeCells>
  <printOptions horizontalCentered="1"/>
  <pageMargins left="0" right="0" top="0.3937007874015748" bottom="0.3937007874015748" header="0.3937007874015748" footer="0.3937007874015748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K24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9.140625" style="9" customWidth="1"/>
    <col min="2" max="2" width="12.421875" style="6" customWidth="1"/>
    <col min="3" max="3" width="11.8515625" style="6" customWidth="1"/>
    <col min="4" max="4" width="11.140625" style="6" customWidth="1"/>
    <col min="5" max="5" width="9.140625" style="6" customWidth="1"/>
    <col min="6" max="6" width="13.00390625" style="6" customWidth="1"/>
    <col min="7" max="7" width="16.7109375" style="6" customWidth="1"/>
    <col min="8" max="8" width="19.8515625" style="6" customWidth="1"/>
    <col min="9" max="9" width="16.421875" style="6" customWidth="1"/>
    <col min="10" max="10" width="15.57421875" style="6" customWidth="1"/>
    <col min="11" max="11" width="23.57421875" style="6" customWidth="1"/>
    <col min="12" max="16384" width="9.140625" style="6" customWidth="1"/>
  </cols>
  <sheetData>
    <row r="1" spans="1:11" ht="41.25" customHeight="1">
      <c r="A1" s="62" t="s">
        <v>19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1" ht="13.5" thickBot="1">
      <c r="A2" s="7"/>
      <c r="B2" s="7"/>
      <c r="C2" s="7"/>
      <c r="D2" s="7"/>
      <c r="E2" s="7"/>
      <c r="F2" s="7"/>
      <c r="G2" s="8"/>
      <c r="H2" s="8"/>
      <c r="I2" s="8"/>
      <c r="J2" s="8"/>
      <c r="K2" s="8"/>
    </row>
    <row r="3" spans="1:11" ht="13.5" thickBot="1">
      <c r="A3" s="64" t="s">
        <v>58</v>
      </c>
      <c r="B3" s="64"/>
      <c r="C3" s="64"/>
      <c r="D3" s="64"/>
      <c r="E3" s="64"/>
      <c r="F3" s="64"/>
      <c r="G3" s="64"/>
      <c r="H3" s="64"/>
      <c r="I3" s="64"/>
      <c r="J3" s="64"/>
      <c r="K3" s="64"/>
    </row>
    <row r="4" spans="1:11" ht="51" customHeight="1">
      <c r="A4" s="65" t="s">
        <v>14</v>
      </c>
      <c r="B4" s="65" t="s">
        <v>59</v>
      </c>
      <c r="C4" s="67" t="s">
        <v>60</v>
      </c>
      <c r="D4" s="67" t="s">
        <v>61</v>
      </c>
      <c r="E4" s="67" t="s">
        <v>62</v>
      </c>
      <c r="F4" s="65" t="s">
        <v>63</v>
      </c>
      <c r="G4" s="67" t="s">
        <v>64</v>
      </c>
      <c r="H4" s="67" t="s">
        <v>65</v>
      </c>
      <c r="I4" s="67" t="s">
        <v>67</v>
      </c>
      <c r="J4" s="67" t="s">
        <v>68</v>
      </c>
      <c r="K4" s="51" t="s">
        <v>69</v>
      </c>
    </row>
    <row r="5" spans="1:11" ht="76.5" customHeight="1" thickBot="1">
      <c r="A5" s="66"/>
      <c r="B5" s="66"/>
      <c r="C5" s="68"/>
      <c r="D5" s="68"/>
      <c r="E5" s="68"/>
      <c r="F5" s="66"/>
      <c r="G5" s="68"/>
      <c r="H5" s="68"/>
      <c r="I5" s="68"/>
      <c r="J5" s="68"/>
      <c r="K5" s="52" t="s">
        <v>70</v>
      </c>
    </row>
    <row r="6" spans="1:11" ht="12.75">
      <c r="A6" s="39">
        <v>2010</v>
      </c>
      <c r="B6" s="40"/>
      <c r="C6" s="41"/>
      <c r="D6" s="41"/>
      <c r="E6" s="41"/>
      <c r="F6" s="40"/>
      <c r="G6" s="41"/>
      <c r="H6" s="41"/>
      <c r="I6" s="41"/>
      <c r="J6" s="41"/>
      <c r="K6" s="41"/>
    </row>
    <row r="7" spans="1:11" ht="12.75">
      <c r="A7" s="39">
        <v>2009</v>
      </c>
      <c r="B7" s="42">
        <v>12705</v>
      </c>
      <c r="C7" s="43">
        <v>8967</v>
      </c>
      <c r="D7" s="43">
        <v>3069</v>
      </c>
      <c r="E7" s="44">
        <v>669</v>
      </c>
      <c r="F7" s="42">
        <v>17167</v>
      </c>
      <c r="G7" s="43">
        <v>4936</v>
      </c>
      <c r="H7" s="43">
        <v>6087</v>
      </c>
      <c r="I7" s="43">
        <v>1594</v>
      </c>
      <c r="J7" s="44">
        <v>550</v>
      </c>
      <c r="K7" s="43">
        <v>4000</v>
      </c>
    </row>
    <row r="8" spans="1:11" ht="12.75">
      <c r="A8" s="39">
        <v>2008</v>
      </c>
      <c r="B8" s="45">
        <v>10553</v>
      </c>
      <c r="C8" s="46">
        <v>7182</v>
      </c>
      <c r="D8" s="46">
        <v>2613</v>
      </c>
      <c r="E8" s="47">
        <v>758</v>
      </c>
      <c r="F8" s="45">
        <v>14957</v>
      </c>
      <c r="G8" s="46">
        <v>3970</v>
      </c>
      <c r="H8" s="46">
        <v>5304</v>
      </c>
      <c r="I8" s="46">
        <v>1364</v>
      </c>
      <c r="J8" s="47">
        <v>514</v>
      </c>
      <c r="K8" s="46">
        <v>3804</v>
      </c>
    </row>
    <row r="9" spans="1:11" ht="12.75">
      <c r="A9" s="39">
        <v>2007</v>
      </c>
      <c r="B9" s="45">
        <v>8749</v>
      </c>
      <c r="C9" s="46">
        <v>5583</v>
      </c>
      <c r="D9" s="46">
        <v>2511</v>
      </c>
      <c r="E9" s="47">
        <v>655</v>
      </c>
      <c r="F9" s="45">
        <v>12587</v>
      </c>
      <c r="G9" s="46">
        <v>3583</v>
      </c>
      <c r="H9" s="46">
        <v>4940</v>
      </c>
      <c r="I9" s="46">
        <v>1138</v>
      </c>
      <c r="J9" s="47">
        <v>558</v>
      </c>
      <c r="K9" s="46">
        <v>2367</v>
      </c>
    </row>
    <row r="10" spans="1:11" ht="12.75">
      <c r="A10" s="39">
        <v>2006</v>
      </c>
      <c r="B10" s="45">
        <v>7316</v>
      </c>
      <c r="C10" s="46">
        <v>4943</v>
      </c>
      <c r="D10" s="46">
        <v>1945</v>
      </c>
      <c r="E10" s="47">
        <v>428</v>
      </c>
      <c r="F10" s="45">
        <v>11879</v>
      </c>
      <c r="G10" s="46">
        <v>3307</v>
      </c>
      <c r="H10" s="46">
        <v>4557</v>
      </c>
      <c r="I10" s="46">
        <v>1063</v>
      </c>
      <c r="J10" s="47">
        <v>551</v>
      </c>
      <c r="K10" s="46">
        <v>2401</v>
      </c>
    </row>
    <row r="11" spans="1:11" ht="12.75">
      <c r="A11" s="39">
        <v>2005</v>
      </c>
      <c r="B11" s="45">
        <v>7405</v>
      </c>
      <c r="C11" s="46">
        <v>4867</v>
      </c>
      <c r="D11" s="46">
        <v>2117</v>
      </c>
      <c r="E11" s="47">
        <v>421</v>
      </c>
      <c r="F11" s="45">
        <v>10203</v>
      </c>
      <c r="G11" s="46">
        <v>3193</v>
      </c>
      <c r="H11" s="46">
        <v>3534</v>
      </c>
      <c r="I11" s="46">
        <v>1197</v>
      </c>
      <c r="J11" s="47">
        <v>534</v>
      </c>
      <c r="K11" s="46">
        <v>1745</v>
      </c>
    </row>
    <row r="12" spans="1:11" ht="12.75">
      <c r="A12" s="39">
        <v>2004</v>
      </c>
      <c r="B12" s="45">
        <v>7515</v>
      </c>
      <c r="C12" s="46">
        <v>5169</v>
      </c>
      <c r="D12" s="46">
        <v>1907</v>
      </c>
      <c r="E12" s="47">
        <v>439</v>
      </c>
      <c r="F12" s="45">
        <v>10541</v>
      </c>
      <c r="G12" s="46">
        <v>3094</v>
      </c>
      <c r="H12" s="46">
        <v>4021</v>
      </c>
      <c r="I12" s="47">
        <v>937</v>
      </c>
      <c r="J12" s="47">
        <v>817</v>
      </c>
      <c r="K12" s="46">
        <v>1672</v>
      </c>
    </row>
    <row r="13" spans="1:11" ht="12.75">
      <c r="A13" s="39">
        <v>2003</v>
      </c>
      <c r="B13" s="45">
        <v>6655</v>
      </c>
      <c r="C13" s="46">
        <v>4502</v>
      </c>
      <c r="D13" s="46">
        <v>1717</v>
      </c>
      <c r="E13" s="47">
        <v>436</v>
      </c>
      <c r="F13" s="45">
        <v>10593</v>
      </c>
      <c r="G13" s="46">
        <v>3087</v>
      </c>
      <c r="H13" s="46">
        <v>4874</v>
      </c>
      <c r="I13" s="47">
        <v>871</v>
      </c>
      <c r="J13" s="47">
        <v>714</v>
      </c>
      <c r="K13" s="46">
        <v>1047</v>
      </c>
    </row>
    <row r="14" spans="1:11" ht="12.75">
      <c r="A14" s="39">
        <v>2002</v>
      </c>
      <c r="B14" s="45">
        <v>5830</v>
      </c>
      <c r="C14" s="46">
        <v>3995</v>
      </c>
      <c r="D14" s="46">
        <v>1390</v>
      </c>
      <c r="E14" s="47">
        <v>445</v>
      </c>
      <c r="F14" s="45">
        <v>10139</v>
      </c>
      <c r="G14" s="46">
        <v>3008</v>
      </c>
      <c r="H14" s="46">
        <v>4622</v>
      </c>
      <c r="I14" s="47">
        <v>691</v>
      </c>
      <c r="J14" s="47">
        <v>610</v>
      </c>
      <c r="K14" s="46">
        <v>1208</v>
      </c>
    </row>
    <row r="15" spans="1:11" ht="12.75">
      <c r="A15" s="39">
        <v>2001</v>
      </c>
      <c r="B15" s="45">
        <v>4646</v>
      </c>
      <c r="C15" s="46">
        <v>2961</v>
      </c>
      <c r="D15" s="46">
        <v>1299</v>
      </c>
      <c r="E15" s="47">
        <v>386</v>
      </c>
      <c r="F15" s="45">
        <v>8875</v>
      </c>
      <c r="G15" s="46">
        <v>2992</v>
      </c>
      <c r="H15" s="46">
        <v>4312</v>
      </c>
      <c r="I15" s="47">
        <v>626</v>
      </c>
      <c r="J15" s="47">
        <v>325</v>
      </c>
      <c r="K15" s="47">
        <v>620</v>
      </c>
    </row>
    <row r="16" spans="1:11" ht="12.75">
      <c r="A16" s="39">
        <v>2000</v>
      </c>
      <c r="B16" s="45">
        <v>4684</v>
      </c>
      <c r="C16" s="46">
        <v>2934</v>
      </c>
      <c r="D16" s="46">
        <v>1238</v>
      </c>
      <c r="E16" s="47">
        <v>512</v>
      </c>
      <c r="F16" s="45">
        <v>10621</v>
      </c>
      <c r="G16" s="46">
        <v>2908</v>
      </c>
      <c r="H16" s="46">
        <v>4197</v>
      </c>
      <c r="I16" s="47">
        <v>863</v>
      </c>
      <c r="J16" s="47">
        <v>900</v>
      </c>
      <c r="K16" s="46">
        <v>1754</v>
      </c>
    </row>
    <row r="17" spans="1:11" ht="12.75">
      <c r="A17" s="39">
        <v>1999</v>
      </c>
      <c r="B17" s="45">
        <v>4873</v>
      </c>
      <c r="C17" s="46">
        <v>3350</v>
      </c>
      <c r="D17" s="46">
        <v>1109</v>
      </c>
      <c r="E17" s="47">
        <v>414</v>
      </c>
      <c r="F17" s="45">
        <v>8453</v>
      </c>
      <c r="G17" s="46">
        <v>2760</v>
      </c>
      <c r="H17" s="46">
        <v>3624</v>
      </c>
      <c r="I17" s="47">
        <v>709</v>
      </c>
      <c r="J17" s="46">
        <v>1097</v>
      </c>
      <c r="K17" s="47">
        <v>265</v>
      </c>
    </row>
    <row r="18" spans="1:11" ht="12.75">
      <c r="A18" s="39">
        <v>1998</v>
      </c>
      <c r="B18" s="45">
        <v>4449</v>
      </c>
      <c r="C18" s="46">
        <v>3097</v>
      </c>
      <c r="D18" s="47">
        <v>882</v>
      </c>
      <c r="E18" s="47">
        <v>470</v>
      </c>
      <c r="F18" s="45">
        <v>7906</v>
      </c>
      <c r="G18" s="46">
        <v>2352</v>
      </c>
      <c r="H18" s="46">
        <v>3352</v>
      </c>
      <c r="I18" s="47">
        <v>798</v>
      </c>
      <c r="J18" s="46">
        <v>1061</v>
      </c>
      <c r="K18" s="47">
        <v>343</v>
      </c>
    </row>
    <row r="19" spans="1:11" ht="12.75">
      <c r="A19" s="39">
        <v>1997</v>
      </c>
      <c r="B19" s="45">
        <v>4010</v>
      </c>
      <c r="C19" s="46">
        <v>2684</v>
      </c>
      <c r="D19" s="47">
        <v>579</v>
      </c>
      <c r="E19" s="47">
        <v>747</v>
      </c>
      <c r="F19" s="45">
        <v>9162</v>
      </c>
      <c r="G19" s="46">
        <v>2466</v>
      </c>
      <c r="H19" s="46">
        <v>3378</v>
      </c>
      <c r="I19" s="46">
        <v>1851</v>
      </c>
      <c r="J19" s="46">
        <v>1467</v>
      </c>
      <c r="K19" s="47" t="s">
        <v>17</v>
      </c>
    </row>
    <row r="20" spans="1:11" ht="12.75">
      <c r="A20" s="39">
        <v>1996</v>
      </c>
      <c r="B20" s="45">
        <v>3534</v>
      </c>
      <c r="C20" s="46">
        <v>2869</v>
      </c>
      <c r="D20" s="47">
        <v>665</v>
      </c>
      <c r="E20" s="47" t="s">
        <v>18</v>
      </c>
      <c r="F20" s="45">
        <v>7225</v>
      </c>
      <c r="G20" s="46">
        <v>2261</v>
      </c>
      <c r="H20" s="46">
        <v>2653</v>
      </c>
      <c r="I20" s="46">
        <v>1088</v>
      </c>
      <c r="J20" s="46">
        <v>1223</v>
      </c>
      <c r="K20" s="47" t="s">
        <v>17</v>
      </c>
    </row>
    <row r="21" spans="1:11" ht="12.75">
      <c r="A21" s="39">
        <v>1995</v>
      </c>
      <c r="B21" s="45">
        <v>3033</v>
      </c>
      <c r="C21" s="46">
        <v>2100</v>
      </c>
      <c r="D21" s="47">
        <v>933</v>
      </c>
      <c r="E21" s="47" t="s">
        <v>18</v>
      </c>
      <c r="F21" s="45">
        <v>5856</v>
      </c>
      <c r="G21" s="46">
        <v>1869</v>
      </c>
      <c r="H21" s="46">
        <v>1875</v>
      </c>
      <c r="I21" s="47">
        <v>896</v>
      </c>
      <c r="J21" s="46">
        <v>1216</v>
      </c>
      <c r="K21" s="47" t="s">
        <v>17</v>
      </c>
    </row>
    <row r="22" spans="1:11" ht="12.75">
      <c r="A22" s="39">
        <v>1994</v>
      </c>
      <c r="B22" s="45">
        <v>2241</v>
      </c>
      <c r="C22" s="46">
        <v>1656</v>
      </c>
      <c r="D22" s="47">
        <v>585</v>
      </c>
      <c r="E22" s="47" t="s">
        <v>18</v>
      </c>
      <c r="F22" s="45">
        <v>5204</v>
      </c>
      <c r="G22" s="46">
        <v>1710</v>
      </c>
      <c r="H22" s="46">
        <v>1488</v>
      </c>
      <c r="I22" s="47">
        <v>756</v>
      </c>
      <c r="J22" s="46">
        <v>1250</v>
      </c>
      <c r="K22" s="47" t="s">
        <v>17</v>
      </c>
    </row>
    <row r="23" spans="1:11" ht="12.75">
      <c r="A23" s="39">
        <v>1993</v>
      </c>
      <c r="B23" s="45">
        <v>1855</v>
      </c>
      <c r="C23" s="46">
        <v>1208</v>
      </c>
      <c r="D23" s="47">
        <v>647</v>
      </c>
      <c r="E23" s="47" t="s">
        <v>18</v>
      </c>
      <c r="F23" s="45">
        <v>3017</v>
      </c>
      <c r="G23" s="46">
        <v>1295</v>
      </c>
      <c r="H23" s="47">
        <v>784</v>
      </c>
      <c r="I23" s="47">
        <v>545</v>
      </c>
      <c r="J23" s="47">
        <v>393</v>
      </c>
      <c r="K23" s="47" t="s">
        <v>17</v>
      </c>
    </row>
    <row r="24" spans="1:11" ht="13.5" thickBot="1">
      <c r="A24" s="48">
        <v>1992</v>
      </c>
      <c r="B24" s="49">
        <v>1138</v>
      </c>
      <c r="C24" s="50" t="s">
        <v>18</v>
      </c>
      <c r="D24" s="50" t="s">
        <v>18</v>
      </c>
      <c r="E24" s="50" t="s">
        <v>18</v>
      </c>
      <c r="F24" s="49">
        <v>2219</v>
      </c>
      <c r="G24" s="50">
        <v>660</v>
      </c>
      <c r="H24" s="50">
        <v>518</v>
      </c>
      <c r="I24" s="50">
        <v>895</v>
      </c>
      <c r="J24" s="50">
        <v>146</v>
      </c>
      <c r="K24" s="50" t="s">
        <v>17</v>
      </c>
    </row>
  </sheetData>
  <sheetProtection/>
  <mergeCells count="12">
    <mergeCell ref="D4:D5"/>
    <mergeCell ref="E4:E5"/>
    <mergeCell ref="A1:K1"/>
    <mergeCell ref="A3:K3"/>
    <mergeCell ref="F4:F5"/>
    <mergeCell ref="G4:G5"/>
    <mergeCell ref="H4:H5"/>
    <mergeCell ref="I4:I5"/>
    <mergeCell ref="J4:J5"/>
    <mergeCell ref="A4:A5"/>
    <mergeCell ref="B4:B5"/>
    <mergeCell ref="C4:C5"/>
  </mergeCells>
  <printOptions horizontalCentered="1"/>
  <pageMargins left="0" right="0" top="0.3937007874015748" bottom="0.3937007874015748" header="0.3937007874015748" footer="0.393700787401574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hamamy</cp:lastModifiedBy>
  <cp:lastPrinted>2008-08-21T12:13:42Z</cp:lastPrinted>
  <dcterms:created xsi:type="dcterms:W3CDTF">2006-02-24T09:38:25Z</dcterms:created>
  <dcterms:modified xsi:type="dcterms:W3CDTF">2010-08-13T14:03:39Z</dcterms:modified>
  <cp:category/>
  <cp:version/>
  <cp:contentType/>
  <cp:contentStatus/>
</cp:coreProperties>
</file>