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5." sheetId="1" r:id="rId1"/>
    <sheet name="5.1" sheetId="2" r:id="rId2"/>
    <sheet name="5.2-3" sheetId="3" r:id="rId3"/>
    <sheet name="5.4" sheetId="4" r:id="rId4"/>
    <sheet name="5.5" sheetId="5" r:id="rId5"/>
  </sheets>
  <definedNames/>
  <calcPr fullCalcOnLoad="1"/>
</workbook>
</file>

<file path=xl/sharedStrings.xml><?xml version="1.0" encoding="utf-8"?>
<sst xmlns="http://schemas.openxmlformats.org/spreadsheetml/2006/main" count="394" uniqueCount="165">
  <si>
    <t>Date / Date / تاريخ</t>
  </si>
  <si>
    <t>Décision numéro / Decision Number / قرار رقم</t>
  </si>
  <si>
    <t>Diezel / Diezel oil / ديزل أويل</t>
  </si>
  <si>
    <t>Fioul / Fioul Oil / فيول</t>
  </si>
  <si>
    <t>Gaz liquide / Liquid gas /غاز سائل</t>
  </si>
  <si>
    <t>Propane / بروبان</t>
  </si>
  <si>
    <t>Butane / بوتان</t>
  </si>
  <si>
    <t>Source:  Ministère de l'Eau et de l'Energie / Source: Ministry of Energy and Water / المصدر : وزارة الطاقة والمياه</t>
  </si>
  <si>
    <t>Baalbeck / بعلبك</t>
  </si>
  <si>
    <t>Mazout importé par le Ministère de l'Energie et de l'Eau pour EDL / Imported oil by the Ministry of Energy and Water for EDL / مازوت مستورد من قبل وزارة الطاقة والمياه لحساب مؤسسة كهرباء لبنان</t>
  </si>
  <si>
    <t>Fuel oil importé par le secteur privé / Imported fuel oil by the private sector / فيول أويل مستورد من قبل القطاع الخاص</t>
  </si>
  <si>
    <t>Janvier / January /كانون ثاني</t>
  </si>
  <si>
    <t>Février / Febraury / شباط</t>
  </si>
  <si>
    <t>Mars / March / آذار</t>
  </si>
  <si>
    <t>Avril / April / نيسان</t>
  </si>
  <si>
    <t>Mai / May / أيار</t>
  </si>
  <si>
    <t>Juin / June / حزيران</t>
  </si>
  <si>
    <t>Production des usines d'E.D.L / EDL factories Production / إنتاج معامل مؤسسة كهرباء لبنان</t>
  </si>
  <si>
    <t>Safa / الصفا</t>
  </si>
  <si>
    <t>Qadisha / القاديشا</t>
  </si>
  <si>
    <t>Vapeur / Steam / بخاري</t>
  </si>
  <si>
    <t>Mixte / Mixed / دائرة مختلطة</t>
  </si>
  <si>
    <t>Energie (en millions KWh) / Energy (in million of KWh) / الطاقة بمليون الكيلوات ساعة</t>
  </si>
  <si>
    <t>Gaz / Gas / غازي</t>
  </si>
  <si>
    <t>Consommation du réseau / Network consumption / استهلاك الشبكة</t>
  </si>
  <si>
    <t>De la Syrie / From Syria / من سوريا</t>
  </si>
  <si>
    <t>Essence sans plomb 98 Octane / Unleaded petrol 98 Octane / بنزين خال من الرصاص 98 أوكتان</t>
  </si>
  <si>
    <t>Essence sans plomb 95 Octane / Unleaded petrol 95 Octane / بنزين خال من الرصاص 95 أوكتان</t>
  </si>
  <si>
    <t>Kerozène pour avion / Kerosene for aircraft / كاز طيران</t>
  </si>
  <si>
    <t>Mazout importé par le Ministère de l'Energie et de l'Eau pour le marché local / Imported oil by the Ministry of Energy and Water for the local market / مازوت مستورد من قبل وزارة الطاقة والمياه لتأمين السوق المحلي</t>
  </si>
  <si>
    <t>Fuel-oil importé par le Ministère de l'Eau et de l'Energie pour EDL / Imported fuel-oil by the Ministry of Energy and Water for EDL / فيول أويل مستورد من قبل وزارة الطاقة والمياه لحساب مؤسسة كهرباء لبنان</t>
  </si>
  <si>
    <t>Juillet / July / تموز</t>
  </si>
  <si>
    <t>Août / August / آب</t>
  </si>
  <si>
    <t>Septembre / September / أيلول</t>
  </si>
  <si>
    <t>Octobre / October / تشرين أول</t>
  </si>
  <si>
    <t>Novembre / November / تشرين ثاني</t>
  </si>
  <si>
    <t>Décembre / December / كانون أول</t>
  </si>
  <si>
    <t>Source:  Electricité du Liban (E.D.L) / Source : Electricity du Liban (E.D.L.) / المصدر : شركة كهرباء لبنان</t>
  </si>
  <si>
    <t>Tableau fait par l'ACS / Table made by CAS / جدول محضر في إدارة الإحصاء المركزي</t>
  </si>
  <si>
    <t xml:space="preserve">  Energie hydraulique / Hydraulic Energy / طاقة مائية</t>
  </si>
  <si>
    <t>Energie thermique / Thermal Energy / طاقة حرارية</t>
  </si>
  <si>
    <t>Achats / Purchases / مشتريات</t>
  </si>
  <si>
    <t>Gaz liquide / Liquid Gas / غاز سائل</t>
  </si>
  <si>
    <t>Raffineries de Tripoli et de Zahrani / Refineries of Tripoli &amp; Zahrani / منشآت النفط في طرابلس والزهراني</t>
  </si>
  <si>
    <t>Mazout importé par le secteur privé (Diezel oil) / Imported oil by the private sector (Diesel oil) / مازوت مستورد من قبل القطاع الخاص - ديزل</t>
  </si>
  <si>
    <t>Total 2010 / Total 2010 / مجموع 2010</t>
  </si>
  <si>
    <t>Centrales / Power station / محطة الطاقة</t>
  </si>
  <si>
    <t>Total Général / Grand Total / المجموع العام</t>
  </si>
  <si>
    <t xml:space="preserve">Total hydraulique / Total hydraulic energy / </t>
  </si>
  <si>
    <t>Litani / الليطاني</t>
  </si>
  <si>
    <t>Naher Ibrahim 1, 2, 3 / نهر ابراهيم 1 و2 و3</t>
  </si>
  <si>
    <t>Bared 1, 2 / البارد 1 و2</t>
  </si>
  <si>
    <t>Total énergie thermique / Total thermal energy / مجموع الطاقة الحرارية</t>
  </si>
  <si>
    <t>Zouk / الذوق</t>
  </si>
  <si>
    <t>Sud / South / الجنوب</t>
  </si>
  <si>
    <t>Zahrani / الزهراني</t>
  </si>
  <si>
    <t>Dair Ammar / دير عمار</t>
  </si>
  <si>
    <t>Tyr / Sour / صور</t>
  </si>
  <si>
    <t>Hreicheh / حريشة</t>
  </si>
  <si>
    <t>Achat de l'étranger / Purchase from other countries / من دول أخرى</t>
  </si>
  <si>
    <t>Achat à la Syrie / Purchase from Syria / شراء من سوريا</t>
  </si>
  <si>
    <t>Achat de l'Egypte / Purchase from Egypt / شراء من مصر</t>
  </si>
  <si>
    <t>Moyenne des puissances le soir en MW / Night average power in MW / معدل الطاقة في المساء بالميغاوات</t>
  </si>
  <si>
    <t>Energie hydraulique / Hydraulic Energy / طاقة مائية</t>
  </si>
  <si>
    <t>Taux de participation en % / Participation rate in % / نسبة المشاركة المئوية</t>
  </si>
  <si>
    <t>De l'Egypte / From Egypt / من مصر</t>
  </si>
  <si>
    <t>De la Syrie / From Egypt / من مصر</t>
  </si>
  <si>
    <t>Fuel-oil importé par le Ministère de l'Eau et de l'Energie pour le marché local / Imported fuel-oil by the Ministry of Energy and Water for local market / فيول أويل مستورد من قبل وزارة الطاقة والمياه لتأمين السوق المحلي</t>
  </si>
  <si>
    <t>Asphalte / Asphalt (Bitumen) / اسفلت</t>
  </si>
  <si>
    <t>Produits pétroliers importés en tonnes / Importation of Oil Products in tonnes /  المشتقات النفطية المستوردة بالطن</t>
  </si>
  <si>
    <t>05/01/2010</t>
  </si>
  <si>
    <t>13/01/2010</t>
  </si>
  <si>
    <t>19/01/2010</t>
  </si>
  <si>
    <t>26/01/2010</t>
  </si>
  <si>
    <t>02/02/2010</t>
  </si>
  <si>
    <t>08/02/2010</t>
  </si>
  <si>
    <t>13/02/2010</t>
  </si>
  <si>
    <t>23/02/2010</t>
  </si>
  <si>
    <t>02/03/2010</t>
  </si>
  <si>
    <t>04/03/2010</t>
  </si>
  <si>
    <t>09/03/2010</t>
  </si>
  <si>
    <t>16/03/2010</t>
  </si>
  <si>
    <t>23/03/2010</t>
  </si>
  <si>
    <t>30/03/2010</t>
  </si>
  <si>
    <t>06/04/2010</t>
  </si>
  <si>
    <t>13/04/2010</t>
  </si>
  <si>
    <t>20/04/2010</t>
  </si>
  <si>
    <t>27/04/2010</t>
  </si>
  <si>
    <t>04/05/2010</t>
  </si>
  <si>
    <t>11/05/2010</t>
  </si>
  <si>
    <t>18/05/2010</t>
  </si>
  <si>
    <t>24/05/2010</t>
  </si>
  <si>
    <t>01/06/2010</t>
  </si>
  <si>
    <t>08/06/2010</t>
  </si>
  <si>
    <t>15/06/2010</t>
  </si>
  <si>
    <t>22/06/2010</t>
  </si>
  <si>
    <t>29/06/2010</t>
  </si>
  <si>
    <t>05/07/2010</t>
  </si>
  <si>
    <t>13/07/2010</t>
  </si>
  <si>
    <t>20/07/2010</t>
  </si>
  <si>
    <t>27/07/2010</t>
  </si>
  <si>
    <t>03/08/2010</t>
  </si>
  <si>
    <t>10/08/2010</t>
  </si>
  <si>
    <t>17/08/2010</t>
  </si>
  <si>
    <t>24/08/2010</t>
  </si>
  <si>
    <t>31/08/2010</t>
  </si>
  <si>
    <t>14/09/2010</t>
  </si>
  <si>
    <t>07/09/2010</t>
  </si>
  <si>
    <t>21/09/2010</t>
  </si>
  <si>
    <t>28/09/2010</t>
  </si>
  <si>
    <t>05/10/2010</t>
  </si>
  <si>
    <t>12/10/2010</t>
  </si>
  <si>
    <t>19/10/2010</t>
  </si>
  <si>
    <t>26/10/2010</t>
  </si>
  <si>
    <t>02/11/2010</t>
  </si>
  <si>
    <t>09/11/2010</t>
  </si>
  <si>
    <t>15/11/2010</t>
  </si>
  <si>
    <t>23/11/2010</t>
  </si>
  <si>
    <t>30/11/2010</t>
  </si>
  <si>
    <t>06/12/2010</t>
  </si>
  <si>
    <t>14/12/2010</t>
  </si>
  <si>
    <t>21/12/2010</t>
  </si>
  <si>
    <t>03/03/2010</t>
  </si>
  <si>
    <t>10/03/2010</t>
  </si>
  <si>
    <t>Fioul (1% Sulfure) / Fioul Oil (1% sulfur) / (1% كبريت) فيول</t>
  </si>
  <si>
    <t>25/08/2010</t>
  </si>
  <si>
    <t>22/09/2010</t>
  </si>
  <si>
    <t>29/09/2010</t>
  </si>
  <si>
    <t>27/12/2010</t>
  </si>
  <si>
    <t>03/02/2010</t>
  </si>
  <si>
    <t>23/10/2010</t>
  </si>
  <si>
    <t>05/05/2010</t>
  </si>
  <si>
    <t>21/07/2010</t>
  </si>
  <si>
    <t>04/08/2010</t>
  </si>
  <si>
    <t>14/04/2010</t>
  </si>
  <si>
    <t>15/10/2010</t>
  </si>
  <si>
    <t>Essence Octane 98 - Prix au consommateur (20 litres en L.L.) / Oil Octane 98 - Price to consumer (20 liters in LBP) / بنزين أكتان 98 - تسليم المستهلك (20 ليتر بالليرة اللبنانية)</t>
  </si>
  <si>
    <t>Essence Octane 95 - Prix au consommateur (20 litres en L.L.) / Oil Octane 95 - Price to consumer (20 liters in LBP) / بنزين أكتان 95 - تسليم المستهلك (20 ليتر بالليرة اللبنانية)</t>
  </si>
  <si>
    <t>Kérozène - Prix au consommateur (20 litres en L.L.) / Oil Kerosene  - Price to consumer (20 liters in LBP) / كاز - تسليم المستهلك (20 ليتر بالليرة اللبنانية)</t>
  </si>
  <si>
    <t>Mazout - Prix au consommateur (20 litres en L.L.) / Oil Mazout  - Price to consumer (20 liters in LBP) / مازوت - تسليم المستهلك (20 ليتر بالليرة اللبنانية)</t>
  </si>
  <si>
    <t>Pour véhicules - Prix au consommateur (20 litres en L.L.) / For vehicles - Price to consumer (20 liters in LBP) / للمركبات تسليم المستهلك (20 ليتر بالليرة اللبنانية</t>
  </si>
  <si>
    <t>Kilolitre/USD au dépôt sans TVA / Kiloliter/USD in wharehouse without VAT / كيلوليتر/دولار في المستودع من دون ضريبة على القيمة المضافة</t>
  </si>
  <si>
    <t>Gaz luiqide bonbonne au consommateur / Liquid gas cylinder to consumer /  غاز سائل  قارورة تسليم المستهلك</t>
  </si>
  <si>
    <t>10 Kg/LBP / 10 كلغ/ليرة لبنانية</t>
  </si>
  <si>
    <t>12.5 Kg/LBP / 10 كلغ/ليرة لبنانية</t>
  </si>
  <si>
    <t>Tarif maximal de la Tonne/USD sans commission de distribution et sans TVA  / Maximum rate of Tonne/USD without distribution Commission and without VAT / الحد الأعلى لسعر مبيع الطن بالدولار الأميركي دون عمولة التوزيع ودون الضريبة على القيمة المضافة</t>
  </si>
  <si>
    <t>Mazout rouge réexporté / Re-exported red mazout / مازوت أحمر إعادة التصدير</t>
  </si>
  <si>
    <t>Kilolitre/L.L. / Kiloliter/LBP / كيلو ليتر بالليرة</t>
  </si>
  <si>
    <t>20/01/2010</t>
  </si>
  <si>
    <t>5. ENERGY</t>
  </si>
  <si>
    <t>Tableau 5.1 - Energie / Table 5.1 - Energy / جدول رقم 5.1 - الطاقة</t>
  </si>
  <si>
    <t>Tableau 5.2 - Production des centrales de l'EDL / Table 5.2 - Production of EDL power stations  / جدول رقم 5.2 - إنتاج محطات الطاقة</t>
  </si>
  <si>
    <t>Tableau 5.3 - Taux de participation des centrales de l'EDL / Table 5.3 - Participation rate of EDL power stations  / جدول رقم 5.3 - نسبة مشاركة محطات الطاقة</t>
  </si>
  <si>
    <t>Tableau fait parr l'ACS / Table Assembled by CAS / جدول من تجميع إدارة الإحصاء</t>
  </si>
  <si>
    <t>Gaz Oil en tonnes / Gas-Oil in tonnes / غاز أويل بالأطنان</t>
  </si>
  <si>
    <t>Fuel Oil en tonnes / Fuel-Oil in tonnes / فيول أويل بالأطنان</t>
  </si>
  <si>
    <t>Achat / Purchase / شراء</t>
  </si>
  <si>
    <t>Cumul annuel / Year to date total / المجموع منذ بداية العام</t>
  </si>
  <si>
    <t>EDL / كهرباء لبنان</t>
  </si>
  <si>
    <t>Kadisha / قاديشا</t>
  </si>
  <si>
    <t>Hydraulique-Liban / Hydraulic-Lebanon / مائي-لبنان</t>
  </si>
  <si>
    <t>Total 2011 / Total 2011 / مجموع 2011</t>
  </si>
  <si>
    <t>Moyenne / Average / المعدل</t>
  </si>
  <si>
    <t>Tableau 5.4 - Production sur le réseau Libanais. GWh / Table 5.4 - Industry : Production of the Lebanese network. GWh of EDL  / جدول رقم 5.4 -  :  إنتاج الشبكة اللبنانية</t>
  </si>
  <si>
    <t>Tableau 5.5 - Tarif des produits pétroliers en LL sans TVA en 2010 / Table 5.5 - Tariff of petroleum products in LBP without VAT in 2010 / جدول 5.5 - أسعار المحروقات بالليرة من دون الضريبة على القيمة المضافة في سنة 2010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</si>
</sst>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0_);\(0\)"/>
    <numFmt numFmtId="221" formatCode="#,##0;[Red]#,##0"/>
    <numFmt numFmtId="222" formatCode="#,##0.000;[Red]#,##0.000"/>
  </numFmts>
  <fonts count="6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i/>
      <sz val="7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6" fillId="0" borderId="0" xfId="0" applyFont="1" applyFill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13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vertical="center" readingOrder="2"/>
    </xf>
    <xf numFmtId="0" fontId="5" fillId="0" borderId="0" xfId="0" applyFont="1" applyFill="1" applyAlignment="1">
      <alignment vertical="center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5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17" fillId="0" borderId="15" xfId="0" applyNumberFormat="1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textRotation="90" wrapText="1" readingOrder="1"/>
    </xf>
    <xf numFmtId="193" fontId="9" fillId="0" borderId="10" xfId="42" applyNumberFormat="1" applyFont="1" applyFill="1" applyBorder="1" applyAlignment="1">
      <alignment horizontal="right" vertical="center" readingOrder="1"/>
    </xf>
    <xf numFmtId="191" fontId="9" fillId="0" borderId="15" xfId="42" applyNumberFormat="1" applyFont="1" applyFill="1" applyBorder="1" applyAlignment="1">
      <alignment horizontal="right" vertical="center" readingOrder="1"/>
    </xf>
    <xf numFmtId="0" fontId="19" fillId="0" borderId="14" xfId="0" applyFont="1" applyFill="1" applyBorder="1" applyAlignment="1">
      <alignment horizontal="center" vertical="center" wrapText="1" readingOrder="1"/>
    </xf>
    <xf numFmtId="191" fontId="18" fillId="0" borderId="14" xfId="42" applyNumberFormat="1" applyFont="1" applyFill="1" applyBorder="1" applyAlignment="1">
      <alignment horizontal="right" vertical="center" readingOrder="1"/>
    </xf>
    <xf numFmtId="191" fontId="18" fillId="0" borderId="14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1" xfId="0" applyNumberFormat="1" applyFont="1" applyFill="1" applyBorder="1" applyAlignment="1">
      <alignment vertical="center" readingOrder="1"/>
    </xf>
    <xf numFmtId="191" fontId="9" fillId="0" borderId="15" xfId="0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1" xfId="42" applyNumberFormat="1" applyFont="1" applyFill="1" applyBorder="1" applyAlignment="1">
      <alignment vertical="center" readingOrder="1"/>
    </xf>
    <xf numFmtId="3" fontId="9" fillId="0" borderId="15" xfId="42" applyNumberFormat="1" applyFont="1" applyFill="1" applyBorder="1" applyAlignment="1">
      <alignment vertical="center" readingOrder="1"/>
    </xf>
    <xf numFmtId="191" fontId="17" fillId="0" borderId="15" xfId="42" applyNumberFormat="1" applyFont="1" applyFill="1" applyBorder="1" applyAlignment="1">
      <alignment vertical="center" readingOrder="1"/>
    </xf>
    <xf numFmtId="0" fontId="0" fillId="0" borderId="0" xfId="0" applyFont="1" applyFill="1" applyAlignment="1">
      <alignment vertical="center" readingOrder="1"/>
    </xf>
    <xf numFmtId="0" fontId="20" fillId="0" borderId="0" xfId="0" applyFont="1" applyFill="1" applyAlignment="1">
      <alignment horizontal="center" vertical="center" readingOrder="2"/>
    </xf>
    <xf numFmtId="0" fontId="21" fillId="0" borderId="0" xfId="0" applyFont="1" applyFill="1" applyAlignment="1">
      <alignment horizontal="center" vertical="center" readingOrder="2"/>
    </xf>
    <xf numFmtId="0" fontId="22" fillId="0" borderId="0" xfId="0" applyFont="1" applyFill="1" applyAlignment="1">
      <alignment horizontal="center" vertical="center" readingOrder="2"/>
    </xf>
    <xf numFmtId="0" fontId="5" fillId="0" borderId="0" xfId="0" applyFont="1" applyFill="1" applyAlignment="1">
      <alignment horizontal="center" vertical="center" readingOrder="1"/>
    </xf>
    <xf numFmtId="0" fontId="16" fillId="0" borderId="10" xfId="0" applyFont="1" applyFill="1" applyBorder="1" applyAlignment="1">
      <alignment horizontal="center" vertical="center" readingOrder="2"/>
    </xf>
    <xf numFmtId="3" fontId="9" fillId="0" borderId="10" xfId="0" applyNumberFormat="1" applyFont="1" applyFill="1" applyBorder="1" applyAlignment="1">
      <alignment horizontal="right" vertical="center" readingOrder="2"/>
    </xf>
    <xf numFmtId="0" fontId="16" fillId="0" borderId="11" xfId="0" applyFont="1" applyFill="1" applyBorder="1" applyAlignment="1">
      <alignment horizontal="center" vertical="center" readingOrder="2"/>
    </xf>
    <xf numFmtId="3" fontId="9" fillId="0" borderId="11" xfId="0" applyNumberFormat="1" applyFont="1" applyFill="1" applyBorder="1" applyAlignment="1">
      <alignment horizontal="right" vertical="center" readingOrder="2"/>
    </xf>
    <xf numFmtId="0" fontId="16" fillId="0" borderId="15" xfId="0" applyFont="1" applyFill="1" applyBorder="1" applyAlignment="1">
      <alignment horizontal="center" vertical="center" readingOrder="2"/>
    </xf>
    <xf numFmtId="3" fontId="9" fillId="0" borderId="15" xfId="0" applyNumberFormat="1" applyFont="1" applyFill="1" applyBorder="1" applyAlignment="1">
      <alignment horizontal="right" vertical="center" readingOrder="2"/>
    </xf>
    <xf numFmtId="3" fontId="16" fillId="0" borderId="11" xfId="0" applyNumberFormat="1" applyFont="1" applyFill="1" applyBorder="1" applyAlignment="1">
      <alignment horizontal="center" vertical="center" readingOrder="2"/>
    </xf>
    <xf numFmtId="3" fontId="16" fillId="0" borderId="15" xfId="0" applyNumberFormat="1" applyFont="1" applyFill="1" applyBorder="1" applyAlignment="1">
      <alignment horizontal="center" vertical="center" readingOrder="2"/>
    </xf>
    <xf numFmtId="0" fontId="6" fillId="0" borderId="13" xfId="0" applyFont="1" applyFill="1" applyBorder="1" applyAlignment="1">
      <alignment horizontal="left" vertical="center" wrapText="1" readingOrder="1"/>
    </xf>
    <xf numFmtId="3" fontId="9" fillId="0" borderId="10" xfId="0" applyNumberFormat="1" applyFont="1" applyBorder="1" applyAlignment="1">
      <alignment vertical="center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5" xfId="0" applyFont="1" applyFill="1" applyBorder="1" applyAlignment="1">
      <alignment horizontal="left" vertical="center" wrapText="1" readingOrder="1"/>
    </xf>
    <xf numFmtId="191" fontId="9" fillId="0" borderId="16" xfId="42" applyNumberFormat="1" applyFont="1" applyFill="1" applyBorder="1" applyAlignment="1">
      <alignment horizontal="right" vertical="center" wrapText="1" readingOrder="1"/>
    </xf>
    <xf numFmtId="193" fontId="17" fillId="0" borderId="14" xfId="0" applyNumberFormat="1" applyFont="1" applyFill="1" applyBorder="1" applyAlignment="1">
      <alignment horizontal="right" vertical="center" wrapText="1" readingOrder="1"/>
    </xf>
    <xf numFmtId="193" fontId="18" fillId="0" borderId="14" xfId="42" applyNumberFormat="1" applyFont="1" applyFill="1" applyBorder="1" applyAlignment="1">
      <alignment horizontal="right" vertical="center" readingOrder="1"/>
    </xf>
    <xf numFmtId="193" fontId="9" fillId="0" borderId="10" xfId="42" applyNumberFormat="1" applyFont="1" applyBorder="1" applyAlignment="1">
      <alignment horizontal="right" vertical="center" readingOrder="1"/>
    </xf>
    <xf numFmtId="218" fontId="9" fillId="0" borderId="10" xfId="42" applyNumberFormat="1" applyFont="1" applyBorder="1" applyAlignment="1">
      <alignment horizontal="right" vertical="center" readingOrder="1"/>
    </xf>
    <xf numFmtId="193" fontId="17" fillId="0" borderId="10" xfId="0" applyNumberFormat="1" applyFont="1" applyBorder="1" applyAlignment="1">
      <alignment vertical="center" readingOrder="1"/>
    </xf>
    <xf numFmtId="193" fontId="9" fillId="0" borderId="11" xfId="42" applyNumberFormat="1" applyFont="1" applyBorder="1" applyAlignment="1">
      <alignment horizontal="right" vertical="center" readingOrder="1"/>
    </xf>
    <xf numFmtId="193" fontId="9" fillId="0" borderId="11" xfId="42" applyNumberFormat="1" applyFont="1" applyFill="1" applyBorder="1" applyAlignment="1">
      <alignment horizontal="right" vertical="center" readingOrder="1"/>
    </xf>
    <xf numFmtId="193" fontId="17" fillId="0" borderId="11" xfId="0" applyNumberFormat="1" applyFont="1" applyBorder="1" applyAlignment="1">
      <alignment vertical="center" readingOrder="1"/>
    </xf>
    <xf numFmtId="218" fontId="9" fillId="0" borderId="11" xfId="42" applyNumberFormat="1" applyFont="1" applyBorder="1" applyAlignment="1">
      <alignment horizontal="right" vertical="center" readingOrder="1"/>
    </xf>
    <xf numFmtId="193" fontId="9" fillId="0" borderId="15" xfId="42" applyNumberFormat="1" applyFont="1" applyBorder="1" applyAlignment="1">
      <alignment horizontal="right" vertical="center" readingOrder="1"/>
    </xf>
    <xf numFmtId="193" fontId="9" fillId="0" borderId="15" xfId="42" applyNumberFormat="1" applyFont="1" applyFill="1" applyBorder="1" applyAlignment="1">
      <alignment horizontal="right" vertical="center" readingOrder="1"/>
    </xf>
    <xf numFmtId="193" fontId="17" fillId="0" borderId="15" xfId="0" applyNumberFormat="1" applyFont="1" applyBorder="1" applyAlignment="1">
      <alignment vertical="center" readingOrder="1"/>
    </xf>
    <xf numFmtId="193" fontId="18" fillId="0" borderId="14" xfId="42" applyNumberFormat="1" applyFont="1" applyBorder="1" applyAlignment="1">
      <alignment horizontal="right" vertical="center" readingOrder="1"/>
    </xf>
    <xf numFmtId="193" fontId="9" fillId="0" borderId="13" xfId="42" applyNumberFormat="1" applyFont="1" applyBorder="1" applyAlignment="1">
      <alignment horizontal="right" vertical="center" readingOrder="1"/>
    </xf>
    <xf numFmtId="193" fontId="9" fillId="0" borderId="13" xfId="42" applyNumberFormat="1" applyFont="1" applyFill="1" applyBorder="1" applyAlignment="1">
      <alignment horizontal="right" vertical="center" readingOrder="1"/>
    </xf>
    <xf numFmtId="193" fontId="17" fillId="0" borderId="13" xfId="0" applyNumberFormat="1" applyFont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wrapText="1" readingOrder="1"/>
    </xf>
    <xf numFmtId="193" fontId="17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Border="1" applyAlignment="1">
      <alignment horizontal="right" vertical="center" readingOrder="1"/>
    </xf>
    <xf numFmtId="218" fontId="9" fillId="0" borderId="16" xfId="42" applyNumberFormat="1" applyFont="1" applyFill="1" applyBorder="1" applyAlignment="1">
      <alignment horizontal="right" vertical="center" readingOrder="1"/>
    </xf>
    <xf numFmtId="218" fontId="17" fillId="0" borderId="16" xfId="0" applyNumberFormat="1" applyFont="1" applyBorder="1" applyAlignment="1">
      <alignment vertical="center" readingOrder="1"/>
    </xf>
    <xf numFmtId="193" fontId="17" fillId="0" borderId="14" xfId="42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Border="1" applyAlignment="1">
      <alignment horizontal="right" vertical="center" readingOrder="1"/>
    </xf>
    <xf numFmtId="172" fontId="9" fillId="0" borderId="10" xfId="42" applyNumberFormat="1" applyFont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172" fontId="9" fillId="0" borderId="11" xfId="42" applyNumberFormat="1" applyFont="1" applyBorder="1" applyAlignment="1">
      <alignment horizontal="right" vertical="center" readingOrder="1"/>
    </xf>
    <xf numFmtId="172" fontId="9" fillId="0" borderId="15" xfId="42" applyNumberFormat="1" applyFont="1" applyBorder="1" applyAlignment="1">
      <alignment horizontal="right" vertical="center" readingOrder="1"/>
    </xf>
    <xf numFmtId="172" fontId="9" fillId="0" borderId="15" xfId="42" applyNumberFormat="1" applyFont="1" applyFill="1" applyBorder="1" applyAlignment="1">
      <alignment horizontal="right" vertical="center" readingOrder="1"/>
    </xf>
    <xf numFmtId="172" fontId="9" fillId="0" borderId="13" xfId="42" applyNumberFormat="1" applyFont="1" applyBorder="1" applyAlignment="1">
      <alignment horizontal="right" vertical="center" readingOrder="1"/>
    </xf>
    <xf numFmtId="172" fontId="9" fillId="0" borderId="16" xfId="42" applyNumberFormat="1" applyFont="1" applyBorder="1" applyAlignment="1">
      <alignment horizontal="right" vertical="center" readingOrder="1"/>
    </xf>
    <xf numFmtId="191" fontId="9" fillId="0" borderId="16" xfId="42" applyNumberFormat="1" applyFont="1" applyFill="1" applyBorder="1" applyAlignment="1">
      <alignment horizontal="right" vertical="center" readingOrder="1"/>
    </xf>
    <xf numFmtId="191" fontId="17" fillId="0" borderId="16" xfId="0" applyNumberFormat="1" applyFont="1" applyFill="1" applyBorder="1" applyAlignment="1">
      <alignment vertical="center" readingOrder="1"/>
    </xf>
    <xf numFmtId="0" fontId="6" fillId="0" borderId="17" xfId="0" applyFont="1" applyFill="1" applyBorder="1" applyAlignment="1">
      <alignment horizontal="left" vertical="center" wrapText="1" readingOrder="1"/>
    </xf>
    <xf numFmtId="191" fontId="17" fillId="0" borderId="13" xfId="0" applyNumberFormat="1" applyFont="1" applyFill="1" applyBorder="1" applyAlignment="1">
      <alignment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9" fillId="0" borderId="13" xfId="42" applyNumberFormat="1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left" vertical="center" wrapText="1" readingOrder="1"/>
    </xf>
    <xf numFmtId="191" fontId="18" fillId="0" borderId="19" xfId="42" applyNumberFormat="1" applyFont="1" applyFill="1" applyBorder="1" applyAlignment="1">
      <alignment horizontal="right" vertical="center" readingOrder="1"/>
    </xf>
    <xf numFmtId="191" fontId="18" fillId="0" borderId="19" xfId="0" applyNumberFormat="1" applyFont="1" applyFill="1" applyBorder="1" applyAlignment="1">
      <alignment vertical="center" readingOrder="1"/>
    </xf>
    <xf numFmtId="0" fontId="19" fillId="0" borderId="20" xfId="0" applyFont="1" applyFill="1" applyBorder="1" applyAlignment="1">
      <alignment horizontal="center" vertical="center" wrapText="1" readingOrder="1"/>
    </xf>
    <xf numFmtId="191" fontId="9" fillId="0" borderId="12" xfId="0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7" fontId="9" fillId="0" borderId="15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219" fontId="9" fillId="0" borderId="11" xfId="42" applyNumberFormat="1" applyFont="1" applyBorder="1" applyAlignment="1">
      <alignment horizontal="right" vertical="center" readingOrder="1"/>
    </xf>
    <xf numFmtId="2" fontId="17" fillId="0" borderId="14" xfId="0" applyNumberFormat="1" applyFont="1" applyFill="1" applyBorder="1" applyAlignment="1">
      <alignment horizontal="right" vertical="center" wrapText="1" readingOrder="1"/>
    </xf>
    <xf numFmtId="2" fontId="18" fillId="0" borderId="14" xfId="42" applyNumberFormat="1" applyFont="1" applyFill="1" applyBorder="1" applyAlignment="1">
      <alignment horizontal="right" vertical="center" readingOrder="1"/>
    </xf>
    <xf numFmtId="2" fontId="17" fillId="0" borderId="14" xfId="42" applyNumberFormat="1" applyFont="1" applyFill="1" applyBorder="1" applyAlignment="1">
      <alignment horizontal="right" vertical="center" readingOrder="1"/>
    </xf>
    <xf numFmtId="2" fontId="9" fillId="0" borderId="10" xfId="42" applyNumberFormat="1" applyFont="1" applyBorder="1" applyAlignment="1">
      <alignment horizontal="right" vertical="center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2" fontId="17" fillId="0" borderId="10" xfId="0" applyNumberFormat="1" applyFont="1" applyBorder="1" applyAlignment="1">
      <alignment vertical="center" readingOrder="1"/>
    </xf>
    <xf numFmtId="2" fontId="9" fillId="0" borderId="11" xfId="42" applyNumberFormat="1" applyFont="1" applyBorder="1" applyAlignment="1">
      <alignment horizontal="right" vertical="center" readingOrder="1"/>
    </xf>
    <xf numFmtId="2" fontId="9" fillId="0" borderId="11" xfId="42" applyNumberFormat="1" applyFont="1" applyFill="1" applyBorder="1" applyAlignment="1">
      <alignment horizontal="right" vertical="center" readingOrder="1"/>
    </xf>
    <xf numFmtId="2" fontId="17" fillId="0" borderId="11" xfId="0" applyNumberFormat="1" applyFont="1" applyBorder="1" applyAlignment="1">
      <alignment vertical="center" readingOrder="1"/>
    </xf>
    <xf numFmtId="2" fontId="9" fillId="0" borderId="15" xfId="42" applyNumberFormat="1" applyFont="1" applyBorder="1" applyAlignment="1">
      <alignment horizontal="right" vertical="center" readingOrder="1"/>
    </xf>
    <xf numFmtId="2" fontId="9" fillId="0" borderId="15" xfId="42" applyNumberFormat="1" applyFont="1" applyFill="1" applyBorder="1" applyAlignment="1">
      <alignment horizontal="right" vertical="center" readingOrder="1"/>
    </xf>
    <xf numFmtId="2" fontId="17" fillId="0" borderId="15" xfId="0" applyNumberFormat="1" applyFont="1" applyBorder="1" applyAlignment="1">
      <alignment vertical="center" readingOrder="1"/>
    </xf>
    <xf numFmtId="2" fontId="18" fillId="0" borderId="14" xfId="42" applyNumberFormat="1" applyFont="1" applyBorder="1" applyAlignment="1">
      <alignment horizontal="right" vertical="center" readingOrder="1"/>
    </xf>
    <xf numFmtId="2" fontId="9" fillId="0" borderId="13" xfId="42" applyNumberFormat="1" applyFont="1" applyBorder="1" applyAlignment="1">
      <alignment horizontal="right" vertical="center" readingOrder="1"/>
    </xf>
    <xf numFmtId="2" fontId="9" fillId="0" borderId="13" xfId="42" applyNumberFormat="1" applyFont="1" applyFill="1" applyBorder="1" applyAlignment="1">
      <alignment horizontal="right" vertical="center" readingOrder="1"/>
    </xf>
    <xf numFmtId="2" fontId="17" fillId="0" borderId="13" xfId="0" applyNumberFormat="1" applyFont="1" applyBorder="1" applyAlignment="1">
      <alignment vertical="center" readingOrder="1"/>
    </xf>
    <xf numFmtId="2" fontId="17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Border="1" applyAlignment="1">
      <alignment horizontal="right" vertical="center" readingOrder="1"/>
    </xf>
    <xf numFmtId="2" fontId="9" fillId="0" borderId="16" xfId="42" applyNumberFormat="1" applyFont="1" applyFill="1" applyBorder="1" applyAlignment="1">
      <alignment horizontal="right" vertical="center" readingOrder="1"/>
    </xf>
    <xf numFmtId="2" fontId="17" fillId="0" borderId="16" xfId="0" applyNumberFormat="1" applyFont="1" applyBorder="1" applyAlignment="1">
      <alignment vertical="center" readingOrder="1"/>
    </xf>
    <xf numFmtId="2" fontId="17" fillId="0" borderId="14" xfId="42" applyNumberFormat="1" applyFont="1" applyBorder="1" applyAlignment="1">
      <alignment horizontal="right" vertical="center" readingOrder="1"/>
    </xf>
    <xf numFmtId="2" fontId="9" fillId="0" borderId="10" xfId="0" applyNumberFormat="1" applyFont="1" applyBorder="1" applyAlignment="1">
      <alignment vertical="center" readingOrder="1"/>
    </xf>
    <xf numFmtId="0" fontId="62" fillId="0" borderId="0" xfId="0" applyFont="1" applyFill="1" applyAlignment="1">
      <alignment vertical="center" readingOrder="1"/>
    </xf>
    <xf numFmtId="0" fontId="63" fillId="0" borderId="16" xfId="0" applyFont="1" applyFill="1" applyBorder="1" applyAlignment="1">
      <alignment horizontal="center" vertical="center" textRotation="90" wrapText="1" readingOrder="1"/>
    </xf>
    <xf numFmtId="191" fontId="64" fillId="0" borderId="14" xfId="42" applyNumberFormat="1" applyFont="1" applyFill="1" applyBorder="1" applyAlignment="1">
      <alignment horizontal="right" vertical="center" readingOrder="1"/>
    </xf>
    <xf numFmtId="191" fontId="65" fillId="0" borderId="14" xfId="42" applyNumberFormat="1" applyFont="1" applyFill="1" applyBorder="1" applyAlignment="1">
      <alignment horizontal="right" vertical="center" readingOrder="1"/>
    </xf>
    <xf numFmtId="3" fontId="66" fillId="0" borderId="10" xfId="42" applyNumberFormat="1" applyFont="1" applyFill="1" applyBorder="1" applyAlignment="1">
      <alignment horizontal="right" vertical="center" readingOrder="1"/>
    </xf>
    <xf numFmtId="3" fontId="66" fillId="0" borderId="15" xfId="42" applyNumberFormat="1" applyFont="1" applyFill="1" applyBorder="1" applyAlignment="1">
      <alignment horizontal="right" vertical="center" readingOrder="1"/>
    </xf>
    <xf numFmtId="191" fontId="66" fillId="0" borderId="10" xfId="42" applyNumberFormat="1" applyFont="1" applyFill="1" applyBorder="1" applyAlignment="1">
      <alignment horizontal="right" vertical="center" readingOrder="1"/>
    </xf>
    <xf numFmtId="191" fontId="66" fillId="0" borderId="11" xfId="42" applyNumberFormat="1" applyFont="1" applyFill="1" applyBorder="1" applyAlignment="1">
      <alignment horizontal="right" vertical="center" readingOrder="1"/>
    </xf>
    <xf numFmtId="191" fontId="66" fillId="0" borderId="15" xfId="42" applyNumberFormat="1" applyFont="1" applyFill="1" applyBorder="1" applyAlignment="1">
      <alignment horizontal="right" vertical="center" readingOrder="1"/>
    </xf>
    <xf numFmtId="191" fontId="65" fillId="0" borderId="19" xfId="42" applyNumberFormat="1" applyFont="1" applyFill="1" applyBorder="1" applyAlignment="1">
      <alignment horizontal="right" vertical="center" readingOrder="1"/>
    </xf>
    <xf numFmtId="191" fontId="66" fillId="0" borderId="13" xfId="42" applyNumberFormat="1" applyFont="1" applyFill="1" applyBorder="1" applyAlignment="1">
      <alignment horizontal="right" vertical="center" readingOrder="1"/>
    </xf>
    <xf numFmtId="191" fontId="66" fillId="0" borderId="16" xfId="42" applyNumberFormat="1" applyFont="1" applyFill="1" applyBorder="1" applyAlignment="1">
      <alignment horizontal="right" vertical="center" readingOrder="1"/>
    </xf>
    <xf numFmtId="191" fontId="66" fillId="0" borderId="12" xfId="42" applyNumberFormat="1" applyFont="1" applyFill="1" applyBorder="1" applyAlignment="1">
      <alignment horizontal="right" vertical="center" readingOrder="1"/>
    </xf>
    <xf numFmtId="3" fontId="66" fillId="0" borderId="11" xfId="42" applyNumberFormat="1" applyFont="1" applyFill="1" applyBorder="1" applyAlignment="1">
      <alignment horizontal="right" vertical="center" readingOrder="1"/>
    </xf>
    <xf numFmtId="3" fontId="66" fillId="0" borderId="12" xfId="42" applyNumberFormat="1" applyFont="1" applyFill="1" applyBorder="1" applyAlignment="1">
      <alignment horizontal="right" vertical="center" readingOrder="1"/>
    </xf>
    <xf numFmtId="3" fontId="66" fillId="0" borderId="15" xfId="42" applyNumberFormat="1" applyFont="1" applyFill="1" applyBorder="1" applyAlignment="1">
      <alignment vertical="center" readingOrder="1"/>
    </xf>
    <xf numFmtId="49" fontId="16" fillId="0" borderId="10" xfId="0" applyNumberFormat="1" applyFont="1" applyFill="1" applyBorder="1" applyAlignment="1">
      <alignment horizontal="center" vertical="center" readingOrder="1"/>
    </xf>
    <xf numFmtId="49" fontId="16" fillId="0" borderId="11" xfId="0" applyNumberFormat="1" applyFont="1" applyFill="1" applyBorder="1" applyAlignment="1">
      <alignment horizontal="center" vertical="center" readingOrder="1"/>
    </xf>
    <xf numFmtId="49" fontId="16" fillId="0" borderId="15" xfId="0" applyNumberFormat="1" applyFont="1" applyFill="1" applyBorder="1" applyAlignment="1">
      <alignment horizontal="center" vertical="center" readingOrder="1"/>
    </xf>
    <xf numFmtId="0" fontId="16" fillId="0" borderId="13" xfId="0" applyFont="1" applyFill="1" applyBorder="1" applyAlignment="1">
      <alignment horizontal="center" vertical="center" readingOrder="2"/>
    </xf>
    <xf numFmtId="3" fontId="9" fillId="0" borderId="13" xfId="0" applyNumberFormat="1" applyFont="1" applyFill="1" applyBorder="1" applyAlignment="1">
      <alignment horizontal="right" vertical="center" readingOrder="2"/>
    </xf>
    <xf numFmtId="3" fontId="16" fillId="0" borderId="13" xfId="0" applyNumberFormat="1" applyFont="1" applyFill="1" applyBorder="1" applyAlignment="1">
      <alignment horizontal="center" vertical="center" readingOrder="2"/>
    </xf>
    <xf numFmtId="49" fontId="16" fillId="0" borderId="13" xfId="0" applyNumberFormat="1" applyFont="1" applyFill="1" applyBorder="1" applyAlignment="1">
      <alignment horizontal="center" vertical="center" readingOrder="1"/>
    </xf>
    <xf numFmtId="214" fontId="16" fillId="0" borderId="0" xfId="0" applyNumberFormat="1" applyFont="1" applyFill="1" applyAlignment="1">
      <alignment horizontal="center" vertical="center" readingOrder="1"/>
    </xf>
    <xf numFmtId="3" fontId="16" fillId="0" borderId="11" xfId="0" applyNumberFormat="1" applyFont="1" applyFill="1" applyBorder="1" applyAlignment="1">
      <alignment horizontal="center" vertical="center" readingOrder="1"/>
    </xf>
    <xf numFmtId="3" fontId="16" fillId="0" borderId="15" xfId="0" applyNumberFormat="1" applyFont="1" applyFill="1" applyBorder="1" applyAlignment="1">
      <alignment horizontal="center" vertical="center" readingOrder="1"/>
    </xf>
    <xf numFmtId="0" fontId="16" fillId="0" borderId="0" xfId="0" applyFont="1" applyFill="1" applyAlignment="1">
      <alignment vertical="center" readingOrder="1"/>
    </xf>
    <xf numFmtId="0" fontId="8" fillId="0" borderId="16" xfId="0" applyFont="1" applyFill="1" applyBorder="1" applyAlignment="1">
      <alignment vertical="center" wrapText="1" readingOrder="1"/>
    </xf>
    <xf numFmtId="0" fontId="6" fillId="0" borderId="21" xfId="0" applyFont="1" applyFill="1" applyBorder="1" applyAlignment="1">
      <alignment vertical="center" wrapText="1" readingOrder="1"/>
    </xf>
    <xf numFmtId="3" fontId="9" fillId="0" borderId="19" xfId="0" applyNumberFormat="1" applyFont="1" applyFill="1" applyBorder="1" applyAlignment="1">
      <alignment vertical="center" readingOrder="1"/>
    </xf>
    <xf numFmtId="3" fontId="66" fillId="0" borderId="19" xfId="0" applyNumberFormat="1" applyFont="1" applyFill="1" applyBorder="1" applyAlignment="1">
      <alignment vertical="center" readingOrder="1"/>
    </xf>
    <xf numFmtId="0" fontId="6" fillId="0" borderId="20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3" fontId="66" fillId="0" borderId="14" xfId="0" applyNumberFormat="1" applyFont="1" applyFill="1" applyBorder="1" applyAlignment="1">
      <alignment vertical="center" readingOrder="1"/>
    </xf>
    <xf numFmtId="0" fontId="12" fillId="0" borderId="20" xfId="0" applyFont="1" applyBorder="1" applyAlignment="1">
      <alignment horizontal="center" vertical="center" readingOrder="1"/>
    </xf>
    <xf numFmtId="0" fontId="12" fillId="0" borderId="14" xfId="0" applyFont="1" applyBorder="1" applyAlignment="1">
      <alignment horizontal="center" vertical="center" readingOrder="1"/>
    </xf>
    <xf numFmtId="0" fontId="12" fillId="0" borderId="22" xfId="0" applyFont="1" applyBorder="1" applyAlignment="1">
      <alignment horizontal="center" vertical="center" readingOrder="1"/>
    </xf>
    <xf numFmtId="0" fontId="13" fillId="0" borderId="23" xfId="0" applyFont="1" applyFill="1" applyBorder="1" applyAlignment="1">
      <alignment horizontal="center" vertical="center" textRotation="90" wrapText="1" readingOrder="1"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8" fillId="0" borderId="14" xfId="0" applyFont="1" applyFill="1" applyBorder="1" applyAlignment="1">
      <alignment horizontal="center" vertical="center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4" fillId="0" borderId="23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214" fontId="8" fillId="0" borderId="14" xfId="0" applyNumberFormat="1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right" vertical="center" wrapText="1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19" fillId="0" borderId="19" xfId="0" applyFont="1" applyFill="1" applyBorder="1" applyAlignment="1">
      <alignment horizontal="right" vertical="center" wrapText="1" readingOrder="1"/>
    </xf>
    <xf numFmtId="0" fontId="16" fillId="0" borderId="19" xfId="0" applyFont="1" applyFill="1" applyBorder="1" applyAlignment="1">
      <alignment horizontal="right" vertical="center" wrapText="1" readingOrder="1"/>
    </xf>
    <xf numFmtId="0" fontId="16" fillId="0" borderId="10" xfId="0" applyFont="1" applyFill="1" applyBorder="1" applyAlignment="1">
      <alignment horizontal="left" vertical="center" wrapText="1" readingOrder="1"/>
    </xf>
    <xf numFmtId="191" fontId="9" fillId="0" borderId="10" xfId="0" applyNumberFormat="1" applyFont="1" applyFill="1" applyBorder="1" applyAlignment="1">
      <alignment horizontal="right" vertical="center" wrapText="1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222" fontId="17" fillId="0" borderId="10" xfId="0" applyNumberFormat="1" applyFont="1" applyFill="1" applyBorder="1" applyAlignment="1">
      <alignment horizontal="right" vertical="center" readingOrder="1"/>
    </xf>
    <xf numFmtId="0" fontId="16" fillId="0" borderId="11" xfId="0" applyFont="1" applyFill="1" applyBorder="1" applyAlignment="1">
      <alignment horizontal="left" vertical="center" wrapText="1" readingOrder="1"/>
    </xf>
    <xf numFmtId="191" fontId="9" fillId="0" borderId="11" xfId="0" applyNumberFormat="1" applyFont="1" applyFill="1" applyBorder="1" applyAlignment="1">
      <alignment horizontal="right" vertical="center" wrapText="1" readingOrder="1"/>
    </xf>
    <xf numFmtId="191" fontId="9" fillId="0" borderId="11" xfId="0" applyNumberFormat="1" applyFont="1" applyFill="1" applyBorder="1" applyAlignment="1">
      <alignment horizontal="right" vertical="center" readingOrder="1"/>
    </xf>
    <xf numFmtId="37" fontId="9" fillId="0" borderId="11" xfId="0" applyNumberFormat="1" applyFont="1" applyFill="1" applyBorder="1" applyAlignment="1">
      <alignment horizontal="right" vertical="center" readingOrder="1"/>
    </xf>
    <xf numFmtId="222" fontId="17" fillId="0" borderId="11" xfId="0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Border="1" applyAlignment="1">
      <alignment horizontal="right" vertical="center" readingOrder="1"/>
    </xf>
    <xf numFmtId="3" fontId="9" fillId="0" borderId="11" xfId="42" applyNumberFormat="1" applyFont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left" vertical="center" wrapText="1" readingOrder="1"/>
    </xf>
    <xf numFmtId="3" fontId="9" fillId="0" borderId="15" xfId="42" applyNumberFormat="1" applyFont="1" applyBorder="1" applyAlignment="1">
      <alignment horizontal="right" vertical="center" readingOrder="1"/>
    </xf>
    <xf numFmtId="191" fontId="9" fillId="0" borderId="15" xfId="42" applyNumberFormat="1" applyFont="1" applyBorder="1" applyAlignment="1">
      <alignment horizontal="right" vertical="center" readingOrder="1"/>
    </xf>
    <xf numFmtId="222" fontId="17" fillId="0" borderId="15" xfId="0" applyNumberFormat="1" applyFont="1" applyFill="1" applyBorder="1" applyAlignment="1">
      <alignment horizontal="right" vertical="center" readingOrder="1"/>
    </xf>
    <xf numFmtId="222" fontId="17" fillId="0" borderId="14" xfId="42" applyNumberFormat="1" applyFont="1" applyBorder="1" applyAlignment="1">
      <alignment horizontal="right" vertical="center" readingOrder="1"/>
    </xf>
    <xf numFmtId="222" fontId="17" fillId="33" borderId="19" xfId="42" applyNumberFormat="1" applyFont="1" applyFill="1" applyBorder="1" applyAlignment="1">
      <alignment horizontal="center" vertical="center" readingOrder="1"/>
    </xf>
    <xf numFmtId="222" fontId="17" fillId="0" borderId="14" xfId="0" applyNumberFormat="1" applyFont="1" applyBorder="1" applyAlignment="1">
      <alignment horizontal="right" vertical="center"/>
    </xf>
    <xf numFmtId="222" fontId="17" fillId="33" borderId="16" xfId="42" applyNumberFormat="1" applyFont="1" applyFill="1" applyBorder="1" applyAlignment="1">
      <alignment horizontal="center" vertical="center" readingOrder="1"/>
    </xf>
    <xf numFmtId="0" fontId="5" fillId="0" borderId="0" xfId="0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1" customWidth="1"/>
  </cols>
  <sheetData>
    <row r="1" spans="1:11" ht="26.25" thickBot="1">
      <c r="A1" s="170" t="s">
        <v>149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6.57421875" style="1" customWidth="1"/>
    <col min="2" max="2" width="16.8515625" style="9" customWidth="1"/>
    <col min="3" max="3" width="11.00390625" style="1" bestFit="1" customWidth="1"/>
    <col min="4" max="4" width="11.00390625" style="3" bestFit="1" customWidth="1"/>
    <col min="5" max="5" width="11.00390625" style="6" bestFit="1" customWidth="1"/>
    <col min="6" max="11" width="11.00390625" style="1" bestFit="1" customWidth="1"/>
    <col min="12" max="12" width="9.421875" style="136" bestFit="1" customWidth="1"/>
    <col min="13" max="14" width="9.421875" style="1" bestFit="1" customWidth="1"/>
    <col min="15" max="15" width="11.28125" style="1" bestFit="1" customWidth="1"/>
    <col min="16" max="16384" width="9.140625" style="1" customWidth="1"/>
  </cols>
  <sheetData>
    <row r="1" spans="1:3" ht="19.5" customHeight="1">
      <c r="A1" s="2" t="s">
        <v>150</v>
      </c>
      <c r="B1" s="10"/>
      <c r="C1" s="2"/>
    </row>
    <row r="2" ht="12.75" customHeight="1">
      <c r="A2" s="1" t="s">
        <v>37</v>
      </c>
    </row>
    <row r="3" ht="12.75" customHeight="1">
      <c r="A3" s="1" t="s">
        <v>38</v>
      </c>
    </row>
    <row r="4" ht="6.75" customHeight="1" thickBot="1"/>
    <row r="5" spans="3:15" ht="13.5" customHeight="1" thickBot="1">
      <c r="C5" s="175">
        <v>2010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3:15" ht="79.5" thickBot="1">
      <c r="C6" s="35" t="s">
        <v>11</v>
      </c>
      <c r="D6" s="35" t="s">
        <v>12</v>
      </c>
      <c r="E6" s="35" t="s">
        <v>13</v>
      </c>
      <c r="F6" s="35" t="s">
        <v>14</v>
      </c>
      <c r="G6" s="35" t="s">
        <v>15</v>
      </c>
      <c r="H6" s="35" t="s">
        <v>16</v>
      </c>
      <c r="I6" s="35" t="s">
        <v>31</v>
      </c>
      <c r="J6" s="35" t="s">
        <v>32</v>
      </c>
      <c r="K6" s="35" t="s">
        <v>33</v>
      </c>
      <c r="L6" s="137" t="s">
        <v>34</v>
      </c>
      <c r="M6" s="35" t="s">
        <v>35</v>
      </c>
      <c r="N6" s="35" t="s">
        <v>36</v>
      </c>
      <c r="O6" s="35" t="s">
        <v>45</v>
      </c>
    </row>
    <row r="7" spans="1:15" ht="53.25" thickBot="1">
      <c r="A7" s="177" t="s">
        <v>22</v>
      </c>
      <c r="B7" s="26" t="s">
        <v>17</v>
      </c>
      <c r="C7" s="20">
        <f aca="true" t="shared" si="0" ref="C7:N7">C8+C11</f>
        <v>900.227</v>
      </c>
      <c r="D7" s="20">
        <f t="shared" si="0"/>
        <v>871.0500000000001</v>
      </c>
      <c r="E7" s="20">
        <f t="shared" si="0"/>
        <v>858.539</v>
      </c>
      <c r="F7" s="20">
        <f t="shared" si="0"/>
        <v>648.978</v>
      </c>
      <c r="G7" s="20">
        <f>G8+G11</f>
        <v>764.762</v>
      </c>
      <c r="H7" s="20">
        <f t="shared" si="0"/>
        <v>885.541</v>
      </c>
      <c r="I7" s="20">
        <f t="shared" si="0"/>
        <v>1043.736</v>
      </c>
      <c r="J7" s="20">
        <f t="shared" si="0"/>
        <v>1084.459</v>
      </c>
      <c r="K7" s="20">
        <f t="shared" si="0"/>
        <v>976.3530000000001</v>
      </c>
      <c r="L7" s="138">
        <f t="shared" si="0"/>
        <v>841.083</v>
      </c>
      <c r="M7" s="20">
        <f t="shared" si="0"/>
        <v>801.773</v>
      </c>
      <c r="N7" s="20">
        <f t="shared" si="0"/>
        <v>809.335</v>
      </c>
      <c r="O7" s="32">
        <f aca="true" t="shared" si="1" ref="O7:O15">SUM(C7:N7)</f>
        <v>10485.836</v>
      </c>
    </row>
    <row r="8" spans="1:15" ht="45" customHeight="1" thickBot="1">
      <c r="A8" s="178"/>
      <c r="B8" s="38" t="s">
        <v>39</v>
      </c>
      <c r="C8" s="39">
        <f>SUM(C9:C10)</f>
        <v>12.131</v>
      </c>
      <c r="D8" s="39">
        <f aca="true" t="shared" si="2" ref="D8:N8">SUM(D9:D10)</f>
        <v>12.542000000000002</v>
      </c>
      <c r="E8" s="39">
        <f t="shared" si="2"/>
        <v>14.698</v>
      </c>
      <c r="F8" s="39">
        <f t="shared" si="2"/>
        <v>12.401</v>
      </c>
      <c r="G8" s="39">
        <f>SUM(G9:G10)</f>
        <v>7.209</v>
      </c>
      <c r="H8" s="39">
        <f t="shared" si="2"/>
        <v>3.602</v>
      </c>
      <c r="I8" s="39">
        <f t="shared" si="2"/>
        <v>2.096</v>
      </c>
      <c r="J8" s="39">
        <f t="shared" si="2"/>
        <v>1.279</v>
      </c>
      <c r="K8" s="39">
        <f t="shared" si="2"/>
        <v>1.28</v>
      </c>
      <c r="L8" s="139">
        <f t="shared" si="2"/>
        <v>1.695</v>
      </c>
      <c r="M8" s="39">
        <f t="shared" si="2"/>
        <v>34.667</v>
      </c>
      <c r="N8" s="39">
        <f t="shared" si="2"/>
        <v>3.819</v>
      </c>
      <c r="O8" s="39">
        <f t="shared" si="1"/>
        <v>107.419</v>
      </c>
    </row>
    <row r="9" spans="1:15" ht="45" customHeight="1">
      <c r="A9" s="178"/>
      <c r="B9" s="66" t="s">
        <v>18</v>
      </c>
      <c r="C9" s="16">
        <v>3.492</v>
      </c>
      <c r="D9" s="16">
        <v>2.508</v>
      </c>
      <c r="E9" s="16">
        <v>3.031</v>
      </c>
      <c r="F9" s="16">
        <v>2.21</v>
      </c>
      <c r="G9" s="16">
        <v>0.597</v>
      </c>
      <c r="H9" s="28">
        <v>0.07</v>
      </c>
      <c r="I9" s="28">
        <v>0</v>
      </c>
      <c r="J9" s="28">
        <v>0</v>
      </c>
      <c r="K9" s="28">
        <v>0</v>
      </c>
      <c r="L9" s="140">
        <v>0</v>
      </c>
      <c r="M9" s="28">
        <v>33</v>
      </c>
      <c r="N9" s="28">
        <v>1.102</v>
      </c>
      <c r="O9" s="31">
        <f t="shared" si="1"/>
        <v>46.01</v>
      </c>
    </row>
    <row r="10" spans="1:15" ht="45" customHeight="1" thickBot="1">
      <c r="A10" s="178"/>
      <c r="B10" s="67" t="s">
        <v>19</v>
      </c>
      <c r="C10" s="37">
        <v>8.639</v>
      </c>
      <c r="D10" s="37">
        <v>10.034</v>
      </c>
      <c r="E10" s="37">
        <v>11.667</v>
      </c>
      <c r="F10" s="37">
        <v>10.191</v>
      </c>
      <c r="G10" s="37">
        <v>6.612</v>
      </c>
      <c r="H10" s="30">
        <v>3.532</v>
      </c>
      <c r="I10" s="30">
        <v>2.096</v>
      </c>
      <c r="J10" s="30">
        <v>1.279</v>
      </c>
      <c r="K10" s="30">
        <v>1.28</v>
      </c>
      <c r="L10" s="141">
        <v>1.695</v>
      </c>
      <c r="M10" s="30">
        <v>1.667</v>
      </c>
      <c r="N10" s="30">
        <v>2.717</v>
      </c>
      <c r="O10" s="34">
        <f t="shared" si="1"/>
        <v>61.40900000000001</v>
      </c>
    </row>
    <row r="11" spans="1:15" ht="45" customHeight="1" thickBot="1">
      <c r="A11" s="178"/>
      <c r="B11" s="38" t="s">
        <v>40</v>
      </c>
      <c r="C11" s="39">
        <f aca="true" t="shared" si="3" ref="C11:N11">SUM(C12:C15)</f>
        <v>888.096</v>
      </c>
      <c r="D11" s="39">
        <f t="shared" si="3"/>
        <v>858.508</v>
      </c>
      <c r="E11" s="39">
        <f t="shared" si="3"/>
        <v>843.841</v>
      </c>
      <c r="F11" s="39">
        <f t="shared" si="3"/>
        <v>636.577</v>
      </c>
      <c r="G11" s="39">
        <f>SUM(G12:G15)</f>
        <v>757.553</v>
      </c>
      <c r="H11" s="39">
        <f t="shared" si="3"/>
        <v>881.9390000000001</v>
      </c>
      <c r="I11" s="39">
        <f t="shared" si="3"/>
        <v>1041.64</v>
      </c>
      <c r="J11" s="39">
        <f t="shared" si="3"/>
        <v>1083.18</v>
      </c>
      <c r="K11" s="39">
        <f t="shared" si="3"/>
        <v>975.0730000000001</v>
      </c>
      <c r="L11" s="139">
        <f t="shared" si="3"/>
        <v>839.3879999999999</v>
      </c>
      <c r="M11" s="39">
        <f t="shared" si="3"/>
        <v>767.106</v>
      </c>
      <c r="N11" s="39">
        <f t="shared" si="3"/>
        <v>805.5160000000001</v>
      </c>
      <c r="O11" s="40">
        <f t="shared" si="1"/>
        <v>10378.417000000001</v>
      </c>
    </row>
    <row r="12" spans="1:15" ht="45" customHeight="1">
      <c r="A12" s="178"/>
      <c r="B12" s="66" t="s">
        <v>20</v>
      </c>
      <c r="C12" s="16">
        <v>377.692</v>
      </c>
      <c r="D12" s="16">
        <v>317.6</v>
      </c>
      <c r="E12" s="16">
        <v>361.361</v>
      </c>
      <c r="F12" s="16">
        <v>325.614</v>
      </c>
      <c r="G12" s="16">
        <v>321.25</v>
      </c>
      <c r="H12" s="16">
        <v>356.377</v>
      </c>
      <c r="I12" s="16">
        <v>392.999</v>
      </c>
      <c r="J12" s="16">
        <v>425.857</v>
      </c>
      <c r="K12" s="16">
        <v>348.228</v>
      </c>
      <c r="L12" s="142">
        <v>286.118</v>
      </c>
      <c r="M12" s="16">
        <v>316.397</v>
      </c>
      <c r="N12" s="16">
        <v>230.659</v>
      </c>
      <c r="O12" s="31">
        <f t="shared" si="1"/>
        <v>4060.152</v>
      </c>
    </row>
    <row r="13" spans="1:15" ht="45" customHeight="1">
      <c r="A13" s="178"/>
      <c r="B13" s="63" t="s">
        <v>23</v>
      </c>
      <c r="C13" s="17">
        <v>15.77</v>
      </c>
      <c r="D13" s="17">
        <v>21.086</v>
      </c>
      <c r="E13" s="17">
        <v>21.463</v>
      </c>
      <c r="F13" s="17">
        <v>21.39</v>
      </c>
      <c r="G13" s="17">
        <v>25.077</v>
      </c>
      <c r="H13" s="17">
        <v>37.882</v>
      </c>
      <c r="I13" s="17">
        <v>66.194</v>
      </c>
      <c r="J13" s="17">
        <v>82.016</v>
      </c>
      <c r="K13" s="17">
        <v>62.427</v>
      </c>
      <c r="L13" s="143">
        <v>51.104</v>
      </c>
      <c r="M13" s="17">
        <v>39.481</v>
      </c>
      <c r="N13" s="17">
        <v>41.172</v>
      </c>
      <c r="O13" s="33">
        <f t="shared" si="1"/>
        <v>485.062</v>
      </c>
    </row>
    <row r="14" spans="1:15" ht="45" customHeight="1">
      <c r="A14" s="178"/>
      <c r="B14" s="63" t="s">
        <v>19</v>
      </c>
      <c r="C14" s="17">
        <v>23.634</v>
      </c>
      <c r="D14" s="17">
        <v>16.535</v>
      </c>
      <c r="E14" s="17">
        <v>22.815</v>
      </c>
      <c r="F14" s="17">
        <v>24.837</v>
      </c>
      <c r="G14" s="17">
        <v>11.604</v>
      </c>
      <c r="H14" s="17">
        <v>22.923</v>
      </c>
      <c r="I14" s="17">
        <v>19.559</v>
      </c>
      <c r="J14" s="17">
        <v>26.088</v>
      </c>
      <c r="K14" s="17">
        <v>24.524</v>
      </c>
      <c r="L14" s="143">
        <v>24.282</v>
      </c>
      <c r="M14" s="17">
        <v>25.376</v>
      </c>
      <c r="N14" s="17">
        <v>21.415</v>
      </c>
      <c r="O14" s="33">
        <f t="shared" si="1"/>
        <v>263.59200000000004</v>
      </c>
    </row>
    <row r="15" spans="1:15" ht="45" customHeight="1" thickBot="1">
      <c r="A15" s="178"/>
      <c r="B15" s="67" t="s">
        <v>21</v>
      </c>
      <c r="C15" s="37">
        <v>471</v>
      </c>
      <c r="D15" s="37">
        <v>503.287</v>
      </c>
      <c r="E15" s="37">
        <v>438.202</v>
      </c>
      <c r="F15" s="37">
        <v>264.736</v>
      </c>
      <c r="G15" s="37">
        <v>399.622</v>
      </c>
      <c r="H15" s="37">
        <v>464.757</v>
      </c>
      <c r="I15" s="37">
        <v>562.888</v>
      </c>
      <c r="J15" s="37">
        <v>549.219</v>
      </c>
      <c r="K15" s="37">
        <v>539.894</v>
      </c>
      <c r="L15" s="144">
        <v>477.884</v>
      </c>
      <c r="M15" s="37">
        <v>385.852</v>
      </c>
      <c r="N15" s="37">
        <v>512.27</v>
      </c>
      <c r="O15" s="34">
        <f t="shared" si="1"/>
        <v>5569.610999999999</v>
      </c>
    </row>
    <row r="16" spans="1:15" ht="45" customHeight="1" thickBot="1">
      <c r="A16" s="178"/>
      <c r="B16" s="26" t="s">
        <v>41</v>
      </c>
      <c r="C16" s="20">
        <f>C17+C18</f>
        <v>176.135</v>
      </c>
      <c r="D16" s="20">
        <f aca="true" t="shared" si="4" ref="D16:O16">D17+D18</f>
        <v>134.837</v>
      </c>
      <c r="E16" s="20">
        <f t="shared" si="4"/>
        <v>179.512</v>
      </c>
      <c r="F16" s="20">
        <f t="shared" si="4"/>
        <v>240.49900000000002</v>
      </c>
      <c r="G16" s="20">
        <f>G17+G18</f>
        <v>196.404</v>
      </c>
      <c r="H16" s="20">
        <f t="shared" si="4"/>
        <v>154.237</v>
      </c>
      <c r="I16" s="20">
        <f t="shared" si="4"/>
        <v>133.18599999999998</v>
      </c>
      <c r="J16" s="20">
        <f t="shared" si="4"/>
        <v>72.894</v>
      </c>
      <c r="K16" s="20">
        <f t="shared" si="4"/>
        <v>148.502</v>
      </c>
      <c r="L16" s="138">
        <f t="shared" si="4"/>
        <v>172.731</v>
      </c>
      <c r="M16" s="20">
        <f t="shared" si="4"/>
        <v>206.70999999999998</v>
      </c>
      <c r="N16" s="20">
        <f t="shared" si="4"/>
        <v>189.164</v>
      </c>
      <c r="O16" s="20">
        <f t="shared" si="4"/>
        <v>1557.257</v>
      </c>
    </row>
    <row r="17" spans="1:15" s="7" customFormat="1" ht="45" customHeight="1" thickBot="1">
      <c r="A17" s="178"/>
      <c r="B17" s="105" t="s">
        <v>39</v>
      </c>
      <c r="C17" s="106">
        <v>72.871</v>
      </c>
      <c r="D17" s="106">
        <v>99.577</v>
      </c>
      <c r="E17" s="106">
        <v>110.564</v>
      </c>
      <c r="F17" s="106">
        <v>90.55</v>
      </c>
      <c r="G17" s="106">
        <v>57.793</v>
      </c>
      <c r="H17" s="106">
        <v>42.688</v>
      </c>
      <c r="I17" s="106">
        <v>40.605</v>
      </c>
      <c r="J17" s="106">
        <v>56.082</v>
      </c>
      <c r="K17" s="106">
        <v>44.134</v>
      </c>
      <c r="L17" s="145">
        <v>32.551</v>
      </c>
      <c r="M17" s="106">
        <v>52.449</v>
      </c>
      <c r="N17" s="106">
        <v>65.936</v>
      </c>
      <c r="O17" s="107">
        <f aca="true" t="shared" si="5" ref="O17:O39">SUM(C17:N17)</f>
        <v>765.8</v>
      </c>
    </row>
    <row r="18" spans="1:15" s="7" customFormat="1" ht="45" customHeight="1" thickBot="1">
      <c r="A18" s="178"/>
      <c r="B18" s="108" t="s">
        <v>40</v>
      </c>
      <c r="C18" s="39">
        <f>C19+C20</f>
        <v>103.26400000000001</v>
      </c>
      <c r="D18" s="39">
        <f aca="true" t="shared" si="6" ref="D18:N18">D19+D20</f>
        <v>35.26</v>
      </c>
      <c r="E18" s="39">
        <f t="shared" si="6"/>
        <v>68.94800000000001</v>
      </c>
      <c r="F18" s="39">
        <f t="shared" si="6"/>
        <v>149.949</v>
      </c>
      <c r="G18" s="39">
        <f t="shared" si="6"/>
        <v>138.611</v>
      </c>
      <c r="H18" s="39">
        <f t="shared" si="6"/>
        <v>111.54899999999999</v>
      </c>
      <c r="I18" s="39">
        <f t="shared" si="6"/>
        <v>92.58099999999999</v>
      </c>
      <c r="J18" s="39">
        <f t="shared" si="6"/>
        <v>16.812</v>
      </c>
      <c r="K18" s="39">
        <f t="shared" si="6"/>
        <v>104.368</v>
      </c>
      <c r="L18" s="139">
        <f t="shared" si="6"/>
        <v>140.18</v>
      </c>
      <c r="M18" s="39">
        <f t="shared" si="6"/>
        <v>154.261</v>
      </c>
      <c r="N18" s="39">
        <f t="shared" si="6"/>
        <v>123.228</v>
      </c>
      <c r="O18" s="39">
        <f>O19+O20</f>
        <v>791.457</v>
      </c>
    </row>
    <row r="19" spans="1:15" s="4" customFormat="1" ht="45" customHeight="1">
      <c r="A19" s="178"/>
      <c r="B19" s="103" t="s">
        <v>25</v>
      </c>
      <c r="C19" s="19">
        <v>54.707</v>
      </c>
      <c r="D19" s="19">
        <v>35.26</v>
      </c>
      <c r="E19" s="104">
        <v>53.631</v>
      </c>
      <c r="F19" s="19">
        <v>85.674</v>
      </c>
      <c r="G19" s="19">
        <v>86.565</v>
      </c>
      <c r="H19" s="19">
        <v>69.451</v>
      </c>
      <c r="I19" s="19">
        <v>51.278</v>
      </c>
      <c r="J19" s="19">
        <v>13.657</v>
      </c>
      <c r="K19" s="19">
        <v>88.797</v>
      </c>
      <c r="L19" s="146">
        <v>97.342</v>
      </c>
      <c r="M19" s="19">
        <v>89.316</v>
      </c>
      <c r="N19" s="19">
        <v>65.779</v>
      </c>
      <c r="O19" s="102">
        <f t="shared" si="5"/>
        <v>791.457</v>
      </c>
    </row>
    <row r="20" spans="1:15" s="4" customFormat="1" ht="45" customHeight="1" thickBot="1">
      <c r="A20" s="178"/>
      <c r="B20" s="65" t="s">
        <v>66</v>
      </c>
      <c r="C20" s="99">
        <v>48.557</v>
      </c>
      <c r="D20" s="99">
        <v>0</v>
      </c>
      <c r="E20" s="68">
        <v>15.317</v>
      </c>
      <c r="F20" s="99">
        <v>64.275</v>
      </c>
      <c r="G20" s="99">
        <v>52.046</v>
      </c>
      <c r="H20" s="99">
        <v>42.098</v>
      </c>
      <c r="I20" s="99">
        <v>41.303</v>
      </c>
      <c r="J20" s="99">
        <v>3.155</v>
      </c>
      <c r="K20" s="99">
        <v>15.571</v>
      </c>
      <c r="L20" s="147">
        <v>42.838</v>
      </c>
      <c r="M20" s="99">
        <v>64.945</v>
      </c>
      <c r="N20" s="99">
        <v>57.449</v>
      </c>
      <c r="O20" s="100"/>
    </row>
    <row r="21" spans="1:15" s="5" customFormat="1" ht="42.75" thickBot="1">
      <c r="A21" s="178"/>
      <c r="B21" s="26" t="s">
        <v>24</v>
      </c>
      <c r="C21" s="20">
        <f>C22+C23</f>
        <v>1076.321</v>
      </c>
      <c r="D21" s="20">
        <f aca="true" t="shared" si="7" ref="D21:O21">D22+D23</f>
        <v>1005.8870000000001</v>
      </c>
      <c r="E21" s="20">
        <f t="shared" si="7"/>
        <v>1038.051</v>
      </c>
      <c r="F21" s="20">
        <f t="shared" si="7"/>
        <v>889.477</v>
      </c>
      <c r="G21" s="20">
        <f>G22+G23</f>
        <v>961.1659999999999</v>
      </c>
      <c r="H21" s="20">
        <f t="shared" si="7"/>
        <v>1039.778</v>
      </c>
      <c r="I21" s="20">
        <f t="shared" si="7"/>
        <v>1176.922</v>
      </c>
      <c r="J21" s="20">
        <f t="shared" si="7"/>
        <v>1157.353</v>
      </c>
      <c r="K21" s="20">
        <f t="shared" si="7"/>
        <v>1133.855</v>
      </c>
      <c r="L21" s="138">
        <f t="shared" si="7"/>
        <v>1014.1139999999999</v>
      </c>
      <c r="M21" s="20">
        <f t="shared" si="7"/>
        <v>975.516</v>
      </c>
      <c r="N21" s="20">
        <f t="shared" si="7"/>
        <v>998.4989999999999</v>
      </c>
      <c r="O21" s="20">
        <f t="shared" si="7"/>
        <v>12466.939</v>
      </c>
    </row>
    <row r="22" spans="1:15" s="5" customFormat="1" ht="45" customHeight="1" thickBot="1">
      <c r="A22" s="178"/>
      <c r="B22" s="38" t="s">
        <v>39</v>
      </c>
      <c r="C22" s="39">
        <v>85.002</v>
      </c>
      <c r="D22" s="39">
        <v>112.119</v>
      </c>
      <c r="E22" s="39">
        <v>125.262</v>
      </c>
      <c r="F22" s="39">
        <v>102.951</v>
      </c>
      <c r="G22" s="39">
        <v>65.002</v>
      </c>
      <c r="H22" s="39">
        <v>46.29</v>
      </c>
      <c r="I22" s="39">
        <v>42.701</v>
      </c>
      <c r="J22" s="39">
        <v>57.361</v>
      </c>
      <c r="K22" s="39">
        <v>54.414</v>
      </c>
      <c r="L22" s="139">
        <v>34.246</v>
      </c>
      <c r="M22" s="39">
        <v>54.149</v>
      </c>
      <c r="N22" s="39">
        <v>69.755</v>
      </c>
      <c r="O22" s="40">
        <f t="shared" si="5"/>
        <v>849.252</v>
      </c>
    </row>
    <row r="23" spans="1:15" s="5" customFormat="1" ht="45" customHeight="1" thickBot="1">
      <c r="A23" s="178"/>
      <c r="B23" s="38" t="s">
        <v>40</v>
      </c>
      <c r="C23" s="39">
        <f>SUM(C24:C28)</f>
        <v>991.319</v>
      </c>
      <c r="D23" s="39">
        <f aca="true" t="shared" si="8" ref="D23:O23">SUM(D24:D28)</f>
        <v>893.768</v>
      </c>
      <c r="E23" s="39">
        <f t="shared" si="8"/>
        <v>912.789</v>
      </c>
      <c r="F23" s="39">
        <f t="shared" si="8"/>
        <v>786.526</v>
      </c>
      <c r="G23" s="39">
        <f>SUM(G24:G28)</f>
        <v>896.164</v>
      </c>
      <c r="H23" s="39">
        <f t="shared" si="8"/>
        <v>993.488</v>
      </c>
      <c r="I23" s="39">
        <f t="shared" si="8"/>
        <v>1134.221</v>
      </c>
      <c r="J23" s="39">
        <f t="shared" si="8"/>
        <v>1099.992</v>
      </c>
      <c r="K23" s="39">
        <f t="shared" si="8"/>
        <v>1079.441</v>
      </c>
      <c r="L23" s="139">
        <f t="shared" si="8"/>
        <v>979.8679999999999</v>
      </c>
      <c r="M23" s="39">
        <f t="shared" si="8"/>
        <v>921.367</v>
      </c>
      <c r="N23" s="39">
        <f t="shared" si="8"/>
        <v>928.7439999999999</v>
      </c>
      <c r="O23" s="39">
        <f t="shared" si="8"/>
        <v>11617.687</v>
      </c>
    </row>
    <row r="24" spans="1:15" s="5" customFormat="1" ht="45" customHeight="1">
      <c r="A24" s="178"/>
      <c r="B24" s="66" t="s">
        <v>20</v>
      </c>
      <c r="C24" s="16">
        <v>401.056</v>
      </c>
      <c r="D24" s="16">
        <v>334.135</v>
      </c>
      <c r="E24" s="16">
        <v>384.176</v>
      </c>
      <c r="F24" s="16">
        <v>350.451</v>
      </c>
      <c r="G24" s="16">
        <v>332.854</v>
      </c>
      <c r="H24" s="16">
        <v>379.3</v>
      </c>
      <c r="I24" s="16">
        <v>412.558</v>
      </c>
      <c r="J24" s="16">
        <v>451.945</v>
      </c>
      <c r="K24" s="16">
        <v>372.752</v>
      </c>
      <c r="L24" s="142">
        <v>310.4</v>
      </c>
      <c r="M24" s="16">
        <v>341.773</v>
      </c>
      <c r="N24" s="16">
        <v>252.074</v>
      </c>
      <c r="O24" s="41">
        <f>SUM(C24:N24)</f>
        <v>4323.474</v>
      </c>
    </row>
    <row r="25" spans="1:15" s="5" customFormat="1" ht="45" customHeight="1">
      <c r="A25" s="178"/>
      <c r="B25" s="63" t="s">
        <v>23</v>
      </c>
      <c r="C25" s="17">
        <v>15.77</v>
      </c>
      <c r="D25" s="17">
        <v>21.086</v>
      </c>
      <c r="E25" s="17">
        <v>21.463</v>
      </c>
      <c r="F25" s="17">
        <v>21.39</v>
      </c>
      <c r="G25" s="17">
        <v>25.077</v>
      </c>
      <c r="H25" s="17">
        <v>37.882</v>
      </c>
      <c r="I25" s="17">
        <v>66.194</v>
      </c>
      <c r="J25" s="17">
        <v>82.016</v>
      </c>
      <c r="K25" s="17">
        <v>62.427</v>
      </c>
      <c r="L25" s="143">
        <v>51.404</v>
      </c>
      <c r="M25" s="17">
        <v>39.481</v>
      </c>
      <c r="N25" s="17">
        <v>41.172</v>
      </c>
      <c r="O25" s="42">
        <f>SUM(C25:N25)</f>
        <v>485.3620000000001</v>
      </c>
    </row>
    <row r="26" spans="1:15" s="5" customFormat="1" ht="45" customHeight="1">
      <c r="A26" s="178"/>
      <c r="B26" s="63" t="s">
        <v>21</v>
      </c>
      <c r="C26" s="17">
        <v>471.229</v>
      </c>
      <c r="D26" s="17">
        <v>503.287</v>
      </c>
      <c r="E26" s="17">
        <v>438.202</v>
      </c>
      <c r="F26" s="17">
        <v>264.736</v>
      </c>
      <c r="G26" s="17">
        <v>399.622</v>
      </c>
      <c r="H26" s="17">
        <v>464.757</v>
      </c>
      <c r="I26" s="17">
        <v>562.888</v>
      </c>
      <c r="J26" s="17">
        <v>549.219</v>
      </c>
      <c r="K26" s="17">
        <v>539.894</v>
      </c>
      <c r="L26" s="143">
        <v>477.884</v>
      </c>
      <c r="M26" s="17">
        <v>385.852</v>
      </c>
      <c r="N26" s="17">
        <v>512.27</v>
      </c>
      <c r="O26" s="42">
        <f>SUM(C26:N26)</f>
        <v>5569.84</v>
      </c>
    </row>
    <row r="27" spans="1:15" s="5" customFormat="1" ht="45" customHeight="1">
      <c r="A27" s="178"/>
      <c r="B27" s="101" t="s">
        <v>25</v>
      </c>
      <c r="C27" s="18">
        <v>54.707</v>
      </c>
      <c r="D27" s="18">
        <v>35.26</v>
      </c>
      <c r="E27" s="18">
        <v>53.631</v>
      </c>
      <c r="F27" s="18">
        <v>85.674</v>
      </c>
      <c r="G27" s="18">
        <v>86.565</v>
      </c>
      <c r="H27" s="18">
        <v>69.451</v>
      </c>
      <c r="I27" s="18">
        <v>51.278</v>
      </c>
      <c r="J27" s="18">
        <v>13.657</v>
      </c>
      <c r="K27" s="18">
        <v>88.797</v>
      </c>
      <c r="L27" s="148">
        <v>97.342</v>
      </c>
      <c r="M27" s="18">
        <v>89.316</v>
      </c>
      <c r="N27" s="18">
        <v>65.779</v>
      </c>
      <c r="O27" s="109">
        <f>SUM(C27:N27)</f>
        <v>791.457</v>
      </c>
    </row>
    <row r="28" spans="1:15" s="5" customFormat="1" ht="45" customHeight="1" thickBot="1">
      <c r="A28" s="179"/>
      <c r="B28" s="65" t="s">
        <v>65</v>
      </c>
      <c r="C28" s="37">
        <v>48.557</v>
      </c>
      <c r="D28" s="111">
        <v>0</v>
      </c>
      <c r="E28" s="37">
        <v>15.317</v>
      </c>
      <c r="F28" s="37">
        <v>64.275</v>
      </c>
      <c r="G28" s="37">
        <v>52.046</v>
      </c>
      <c r="H28" s="37">
        <v>42.098</v>
      </c>
      <c r="I28" s="37">
        <v>41.303</v>
      </c>
      <c r="J28" s="37">
        <v>3.155</v>
      </c>
      <c r="K28" s="37">
        <v>15.571</v>
      </c>
      <c r="L28" s="144">
        <v>42.838</v>
      </c>
      <c r="M28" s="37">
        <v>64.945</v>
      </c>
      <c r="N28" s="37">
        <v>57.449</v>
      </c>
      <c r="O28" s="43">
        <f>SUM(C28:N28)</f>
        <v>447.55400000000003</v>
      </c>
    </row>
    <row r="29" spans="1:15" s="8" customFormat="1" ht="45" customHeight="1">
      <c r="A29" s="173" t="s">
        <v>69</v>
      </c>
      <c r="B29" s="23" t="s">
        <v>42</v>
      </c>
      <c r="C29" s="28">
        <v>2501.074</v>
      </c>
      <c r="D29" s="28">
        <v>11706.719</v>
      </c>
      <c r="E29" s="28">
        <v>15533</v>
      </c>
      <c r="F29" s="28">
        <v>10677</v>
      </c>
      <c r="G29" s="28">
        <v>12958</v>
      </c>
      <c r="H29" s="28">
        <v>6227</v>
      </c>
      <c r="I29" s="28">
        <v>12405</v>
      </c>
      <c r="J29" s="28">
        <v>15214</v>
      </c>
      <c r="K29" s="28">
        <v>14650</v>
      </c>
      <c r="L29" s="140">
        <v>7349.488</v>
      </c>
      <c r="M29" s="28">
        <v>3781</v>
      </c>
      <c r="N29" s="28">
        <v>4973</v>
      </c>
      <c r="O29" s="44">
        <f t="shared" si="5"/>
        <v>117975.281</v>
      </c>
    </row>
    <row r="30" spans="1:15" s="8" customFormat="1" ht="56.25">
      <c r="A30" s="176"/>
      <c r="B30" s="24" t="s">
        <v>26</v>
      </c>
      <c r="C30" s="29">
        <v>14127.34</v>
      </c>
      <c r="D30" s="29">
        <v>25874.59</v>
      </c>
      <c r="E30" s="29">
        <v>10831</v>
      </c>
      <c r="F30" s="29">
        <v>25408</v>
      </c>
      <c r="G30" s="29">
        <v>6377</v>
      </c>
      <c r="H30" s="29">
        <v>23822</v>
      </c>
      <c r="I30" s="29">
        <v>26783</v>
      </c>
      <c r="J30" s="29">
        <v>14856</v>
      </c>
      <c r="K30" s="29">
        <v>34965</v>
      </c>
      <c r="L30" s="149">
        <v>19228.183</v>
      </c>
      <c r="M30" s="29">
        <v>10979</v>
      </c>
      <c r="N30" s="29">
        <v>36776</v>
      </c>
      <c r="O30" s="45">
        <f t="shared" si="5"/>
        <v>250027.11299999998</v>
      </c>
    </row>
    <row r="31" spans="1:15" s="8" customFormat="1" ht="56.25">
      <c r="A31" s="176"/>
      <c r="B31" s="24" t="s">
        <v>27</v>
      </c>
      <c r="C31" s="29">
        <v>77275.144</v>
      </c>
      <c r="D31" s="29">
        <v>108160.946</v>
      </c>
      <c r="E31" s="29">
        <v>110765</v>
      </c>
      <c r="F31" s="29">
        <v>108247</v>
      </c>
      <c r="G31" s="29">
        <v>58942</v>
      </c>
      <c r="H31" s="29">
        <v>112635</v>
      </c>
      <c r="I31" s="29">
        <v>79282</v>
      </c>
      <c r="J31" s="29">
        <v>163586</v>
      </c>
      <c r="K31" s="29">
        <v>105236</v>
      </c>
      <c r="L31" s="149">
        <v>0</v>
      </c>
      <c r="M31" s="29">
        <v>49777</v>
      </c>
      <c r="N31" s="29">
        <v>93445</v>
      </c>
      <c r="O31" s="45">
        <f t="shared" si="5"/>
        <v>1067351.0899999999</v>
      </c>
    </row>
    <row r="32" spans="1:15" s="8" customFormat="1" ht="33.75">
      <c r="A32" s="176"/>
      <c r="B32" s="24" t="s">
        <v>28</v>
      </c>
      <c r="C32" s="29">
        <v>19860.024</v>
      </c>
      <c r="D32" s="29">
        <v>19767.732</v>
      </c>
      <c r="E32" s="29">
        <v>18876</v>
      </c>
      <c r="F32" s="29">
        <v>0</v>
      </c>
      <c r="G32" s="29">
        <f>29825.93+393.36</f>
        <v>30219.29</v>
      </c>
      <c r="H32" s="29">
        <v>0</v>
      </c>
      <c r="I32" s="29">
        <v>27306</v>
      </c>
      <c r="J32" s="29">
        <v>26738</v>
      </c>
      <c r="K32" s="29">
        <v>25944</v>
      </c>
      <c r="L32" s="149">
        <v>0</v>
      </c>
      <c r="M32" s="29">
        <v>37307</v>
      </c>
      <c r="N32" s="29">
        <v>24932</v>
      </c>
      <c r="O32" s="45">
        <f t="shared" si="5"/>
        <v>230950.046</v>
      </c>
    </row>
    <row r="33" spans="1:15" s="8" customFormat="1" ht="78.75">
      <c r="A33" s="176"/>
      <c r="B33" s="24" t="s">
        <v>44</v>
      </c>
      <c r="C33" s="29">
        <v>29034.878</v>
      </c>
      <c r="D33" s="29">
        <v>7251.359</v>
      </c>
      <c r="E33" s="29">
        <v>28721</v>
      </c>
      <c r="F33" s="29">
        <v>3026</v>
      </c>
      <c r="G33" s="29">
        <v>3171304</v>
      </c>
      <c r="H33" s="29">
        <v>40549.706</v>
      </c>
      <c r="I33" s="29">
        <v>11428</v>
      </c>
      <c r="J33" s="29">
        <v>48385</v>
      </c>
      <c r="K33" s="29">
        <v>45492</v>
      </c>
      <c r="L33" s="149">
        <v>16049.247</v>
      </c>
      <c r="M33" s="29">
        <v>35082</v>
      </c>
      <c r="N33" s="29">
        <v>54057</v>
      </c>
      <c r="O33" s="45">
        <f t="shared" si="5"/>
        <v>3490380.19</v>
      </c>
    </row>
    <row r="34" spans="1:15" s="8" customFormat="1" ht="101.25">
      <c r="A34" s="176"/>
      <c r="B34" s="24" t="s">
        <v>9</v>
      </c>
      <c r="C34" s="29">
        <v>87361.012</v>
      </c>
      <c r="D34" s="29">
        <v>107379.229</v>
      </c>
      <c r="E34" s="29">
        <v>52579</v>
      </c>
      <c r="F34" s="29">
        <v>50147</v>
      </c>
      <c r="G34" s="29">
        <v>587087</v>
      </c>
      <c r="H34" s="29">
        <v>66258</v>
      </c>
      <c r="I34" s="29">
        <v>82609</v>
      </c>
      <c r="J34" s="29">
        <v>107750</v>
      </c>
      <c r="K34" s="29">
        <v>113310</v>
      </c>
      <c r="L34" s="149">
        <v>52316.274</v>
      </c>
      <c r="M34" s="29">
        <v>109156</v>
      </c>
      <c r="N34" s="29">
        <v>108335</v>
      </c>
      <c r="O34" s="45">
        <f t="shared" si="5"/>
        <v>1524287.515</v>
      </c>
    </row>
    <row r="35" spans="1:15" s="8" customFormat="1" ht="112.5">
      <c r="A35" s="176"/>
      <c r="B35" s="24" t="s">
        <v>29</v>
      </c>
      <c r="C35" s="29">
        <v>119400.778</v>
      </c>
      <c r="D35" s="29">
        <v>92505.032</v>
      </c>
      <c r="E35" s="29">
        <v>56356</v>
      </c>
      <c r="F35" s="29">
        <v>57929</v>
      </c>
      <c r="G35" s="29">
        <v>44538.215</v>
      </c>
      <c r="H35" s="29">
        <v>32729</v>
      </c>
      <c r="I35" s="29">
        <v>61843</v>
      </c>
      <c r="J35" s="29">
        <v>84644</v>
      </c>
      <c r="K35" s="29">
        <v>75735</v>
      </c>
      <c r="L35" s="149">
        <v>100645.785</v>
      </c>
      <c r="M35" s="29">
        <v>65730</v>
      </c>
      <c r="N35" s="29">
        <v>66056</v>
      </c>
      <c r="O35" s="45">
        <f t="shared" si="5"/>
        <v>858111.81</v>
      </c>
    </row>
    <row r="36" spans="1:15" s="8" customFormat="1" ht="67.5">
      <c r="A36" s="176"/>
      <c r="B36" s="24" t="s">
        <v>10</v>
      </c>
      <c r="C36" s="29">
        <v>21000</v>
      </c>
      <c r="D36" s="29">
        <v>0</v>
      </c>
      <c r="E36" s="29">
        <v>26000</v>
      </c>
      <c r="F36" s="29">
        <v>22000</v>
      </c>
      <c r="G36" s="29">
        <v>0</v>
      </c>
      <c r="H36" s="29">
        <v>22000</v>
      </c>
      <c r="I36" s="29">
        <v>36000</v>
      </c>
      <c r="J36" s="29">
        <v>0</v>
      </c>
      <c r="K36" s="29">
        <v>0</v>
      </c>
      <c r="L36" s="149">
        <v>48829.156</v>
      </c>
      <c r="M36" s="29">
        <v>0</v>
      </c>
      <c r="N36" s="29">
        <v>23895</v>
      </c>
      <c r="O36" s="45">
        <f t="shared" si="5"/>
        <v>199724.15600000002</v>
      </c>
    </row>
    <row r="37" spans="1:15" s="8" customFormat="1" ht="101.25">
      <c r="A37" s="176"/>
      <c r="B37" s="24" t="s">
        <v>30</v>
      </c>
      <c r="C37" s="29">
        <v>115067.974</v>
      </c>
      <c r="D37" s="29">
        <v>116576.219</v>
      </c>
      <c r="E37" s="29">
        <v>51913</v>
      </c>
      <c r="F37" s="29">
        <v>122745</v>
      </c>
      <c r="G37" s="29">
        <v>146839</v>
      </c>
      <c r="H37" s="29">
        <v>88982</v>
      </c>
      <c r="I37" s="29">
        <v>104660</v>
      </c>
      <c r="J37" s="29">
        <v>122597</v>
      </c>
      <c r="K37" s="29">
        <v>167784</v>
      </c>
      <c r="L37" s="149">
        <v>94059.325</v>
      </c>
      <c r="M37" s="29">
        <v>48312</v>
      </c>
      <c r="N37" s="29">
        <v>103824</v>
      </c>
      <c r="O37" s="45">
        <f t="shared" si="5"/>
        <v>1283359.518</v>
      </c>
    </row>
    <row r="38" spans="1:15" s="8" customFormat="1" ht="112.5">
      <c r="A38" s="176"/>
      <c r="B38" s="24" t="s">
        <v>67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50">
        <v>0</v>
      </c>
      <c r="M38" s="21">
        <v>0</v>
      </c>
      <c r="N38" s="21">
        <v>0</v>
      </c>
      <c r="O38" s="110">
        <f t="shared" si="5"/>
        <v>0</v>
      </c>
    </row>
    <row r="39" spans="1:15" s="5" customFormat="1" ht="45" customHeight="1" thickBot="1">
      <c r="A39" s="174"/>
      <c r="B39" s="25" t="s">
        <v>68</v>
      </c>
      <c r="C39" s="46">
        <v>8238.44</v>
      </c>
      <c r="D39" s="46">
        <v>8709.991</v>
      </c>
      <c r="E39" s="46">
        <f>1689.4+12107.809</f>
        <v>13797.208999999999</v>
      </c>
      <c r="F39" s="46">
        <f>9846.22+6311.561</f>
        <v>16157.780999999999</v>
      </c>
      <c r="G39" s="46">
        <f>3208.62+9139.281</f>
        <v>12347.901000000002</v>
      </c>
      <c r="H39" s="46">
        <f>1426.6+9428.656</f>
        <v>10855.256000000001</v>
      </c>
      <c r="I39" s="46">
        <f>3141.038+987.6</f>
        <v>4128.638</v>
      </c>
      <c r="J39" s="46">
        <f>729.88+1686.505</f>
        <v>2416.385</v>
      </c>
      <c r="K39" s="46">
        <f>728.5+252.264</f>
        <v>980.764</v>
      </c>
      <c r="L39" s="151">
        <v>2132.86</v>
      </c>
      <c r="M39" s="46">
        <v>736</v>
      </c>
      <c r="N39" s="46">
        <f>1409.18+2922.705</f>
        <v>4331.885</v>
      </c>
      <c r="O39" s="47">
        <f t="shared" si="5"/>
        <v>84833.11</v>
      </c>
    </row>
    <row r="40" spans="1:15" s="5" customFormat="1" ht="256.5" customHeight="1" thickBot="1">
      <c r="A40" s="173" t="s">
        <v>43</v>
      </c>
      <c r="B40" s="164" t="s">
        <v>154</v>
      </c>
      <c r="C40" s="165">
        <f>29812.746+29962.433+20700+8977.899+29947.7</f>
        <v>119400.778</v>
      </c>
      <c r="D40" s="165">
        <f>32801.239+29862.963+29840.83</f>
        <v>92505.032</v>
      </c>
      <c r="E40" s="165">
        <f>26901.491+29454.164</f>
        <v>56355.655</v>
      </c>
      <c r="F40" s="165">
        <f>17990.373+9939.495+29999.507</f>
        <v>57929.375</v>
      </c>
      <c r="G40" s="165">
        <f>11746.322+32773.893</f>
        <v>44520.215</v>
      </c>
      <c r="H40" s="165">
        <v>32729</v>
      </c>
      <c r="I40" s="165">
        <f>29797.52+29921.868+31920.679</f>
        <v>91640.067</v>
      </c>
      <c r="J40" s="165">
        <f>25894.189+25940.125+32810.046</f>
        <v>84644.36</v>
      </c>
      <c r="K40" s="165">
        <f>46248.717+29486.097</f>
        <v>75734.814</v>
      </c>
      <c r="L40" s="166">
        <f>29849.354+31411.871+39384.56</f>
        <v>100645.785</v>
      </c>
      <c r="M40" s="165">
        <f>32936.776+32793.066</f>
        <v>65729.842</v>
      </c>
      <c r="N40" s="165">
        <f>29485.431+36570.767</f>
        <v>66056.198</v>
      </c>
      <c r="O40" s="165">
        <f>SUM(C40:N40)</f>
        <v>887891.1209999999</v>
      </c>
    </row>
    <row r="41" spans="1:15" ht="256.5" customHeight="1" thickBot="1">
      <c r="A41" s="174"/>
      <c r="B41" s="167" t="s">
        <v>155</v>
      </c>
      <c r="C41" s="168">
        <v>0</v>
      </c>
      <c r="D41" s="168">
        <v>0</v>
      </c>
      <c r="E41" s="168">
        <v>0</v>
      </c>
      <c r="F41" s="168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169">
        <v>0</v>
      </c>
      <c r="M41" s="168">
        <v>0</v>
      </c>
      <c r="N41" s="168">
        <v>0</v>
      </c>
      <c r="O41" s="168">
        <f>SUM(C41:N41)</f>
        <v>0</v>
      </c>
    </row>
  </sheetData>
  <sheetProtection/>
  <mergeCells count="4">
    <mergeCell ref="A40:A41"/>
    <mergeCell ref="C5:O5"/>
    <mergeCell ref="A29:A39"/>
    <mergeCell ref="A7:A28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2.140625" style="0" customWidth="1"/>
    <col min="15" max="15" width="10.7109375" style="0" bestFit="1" customWidth="1"/>
  </cols>
  <sheetData>
    <row r="1" spans="1:5" s="1" customFormat="1" ht="19.5" customHeight="1">
      <c r="A1" s="2" t="s">
        <v>151</v>
      </c>
      <c r="B1" s="10"/>
      <c r="C1" s="2"/>
      <c r="D1" s="3"/>
      <c r="E1" s="6"/>
    </row>
    <row r="2" spans="1:5" s="1" customFormat="1" ht="12.75" customHeight="1">
      <c r="A2" s="1" t="s">
        <v>37</v>
      </c>
      <c r="B2" s="9"/>
      <c r="D2" s="3"/>
      <c r="E2" s="6"/>
    </row>
    <row r="3" spans="2:5" s="1" customFormat="1" ht="6.75" customHeight="1" thickBot="1">
      <c r="B3" s="9"/>
      <c r="D3" s="3"/>
      <c r="E3" s="6"/>
    </row>
    <row r="4" spans="2:15" s="1" customFormat="1" ht="13.5" customHeight="1" thickBot="1">
      <c r="B4" s="9"/>
      <c r="C4" s="175">
        <v>2010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2:15" s="1" customFormat="1" ht="79.5" thickBot="1">
      <c r="B5" s="9"/>
      <c r="C5" s="35" t="s">
        <v>11</v>
      </c>
      <c r="D5" s="35" t="s">
        <v>12</v>
      </c>
      <c r="E5" s="35" t="s">
        <v>13</v>
      </c>
      <c r="F5" s="35" t="s">
        <v>14</v>
      </c>
      <c r="G5" s="35" t="s">
        <v>15</v>
      </c>
      <c r="H5" s="35" t="s">
        <v>16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35" t="s">
        <v>36</v>
      </c>
      <c r="O5" s="35" t="s">
        <v>45</v>
      </c>
    </row>
    <row r="6" spans="1:15" s="1" customFormat="1" ht="13.5" thickBot="1">
      <c r="A6" s="177" t="s">
        <v>22</v>
      </c>
      <c r="B6" s="180" t="s">
        <v>46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</row>
    <row r="7" spans="1:15" s="1" customFormat="1" ht="21.75" thickBot="1">
      <c r="A7" s="178"/>
      <c r="B7" s="26" t="s">
        <v>47</v>
      </c>
      <c r="C7" s="69">
        <f>C8+C14+C22</f>
        <v>1076.3210000000001</v>
      </c>
      <c r="D7" s="69">
        <f aca="true" t="shared" si="0" ref="D7:O7">D8+D14+D22</f>
        <v>1005.887</v>
      </c>
      <c r="E7" s="69">
        <f t="shared" si="0"/>
        <v>1038.0510000000002</v>
      </c>
      <c r="F7" s="69">
        <f t="shared" si="0"/>
        <v>889.4770000000001</v>
      </c>
      <c r="G7" s="69">
        <f>G8+G14+G22</f>
        <v>962.1659999999999</v>
      </c>
      <c r="H7" s="69">
        <f t="shared" si="0"/>
        <v>1039.778</v>
      </c>
      <c r="I7" s="69">
        <f t="shared" si="0"/>
        <v>1176.922</v>
      </c>
      <c r="J7" s="69">
        <f t="shared" si="0"/>
        <v>1157.353</v>
      </c>
      <c r="K7" s="69">
        <f t="shared" si="0"/>
        <v>1124.855</v>
      </c>
      <c r="L7" s="69">
        <f t="shared" si="0"/>
        <v>1013.8140000000001</v>
      </c>
      <c r="M7" s="69">
        <f t="shared" si="0"/>
        <v>975.516</v>
      </c>
      <c r="N7" s="69">
        <f t="shared" si="0"/>
        <v>998.499</v>
      </c>
      <c r="O7" s="69">
        <f t="shared" si="0"/>
        <v>12458.639000000003</v>
      </c>
    </row>
    <row r="8" spans="1:15" s="1" customFormat="1" ht="23.25" thickBot="1">
      <c r="A8" s="178"/>
      <c r="B8" s="38" t="s">
        <v>48</v>
      </c>
      <c r="C8" s="70">
        <f>SUM(C9:C13)</f>
        <v>85.002</v>
      </c>
      <c r="D8" s="70">
        <f aca="true" t="shared" si="1" ref="D8:O8">SUM(D9:D13)</f>
        <v>112.119</v>
      </c>
      <c r="E8" s="70">
        <f t="shared" si="1"/>
        <v>125.26200000000001</v>
      </c>
      <c r="F8" s="70">
        <f t="shared" si="1"/>
        <v>102.951</v>
      </c>
      <c r="G8" s="70">
        <f>SUM(G9:G13)</f>
        <v>64.002</v>
      </c>
      <c r="H8" s="70">
        <f t="shared" si="1"/>
        <v>46.28999999999999</v>
      </c>
      <c r="I8" s="70">
        <f t="shared" si="1"/>
        <v>42.70099999999999</v>
      </c>
      <c r="J8" s="70">
        <f t="shared" si="1"/>
        <v>57.361000000000004</v>
      </c>
      <c r="K8" s="70">
        <f t="shared" si="1"/>
        <v>45.413999999999994</v>
      </c>
      <c r="L8" s="70">
        <f t="shared" si="1"/>
        <v>34.246</v>
      </c>
      <c r="M8" s="70">
        <f t="shared" si="1"/>
        <v>54.14900000000001</v>
      </c>
      <c r="N8" s="90">
        <f t="shared" si="1"/>
        <v>69.755</v>
      </c>
      <c r="O8" s="70">
        <f t="shared" si="1"/>
        <v>839.2520000000002</v>
      </c>
    </row>
    <row r="9" spans="1:15" s="1" customFormat="1" ht="12.75">
      <c r="A9" s="178"/>
      <c r="B9" s="66" t="s">
        <v>49</v>
      </c>
      <c r="C9" s="71">
        <v>53.961</v>
      </c>
      <c r="D9" s="36">
        <v>75.578</v>
      </c>
      <c r="E9" s="36">
        <v>88.269</v>
      </c>
      <c r="F9" s="92">
        <v>79.059</v>
      </c>
      <c r="G9" s="71">
        <v>50.297</v>
      </c>
      <c r="H9" s="71">
        <v>38.985</v>
      </c>
      <c r="I9" s="71">
        <v>38.69</v>
      </c>
      <c r="J9" s="71">
        <v>54.804</v>
      </c>
      <c r="K9" s="71">
        <v>42.988</v>
      </c>
      <c r="L9" s="71">
        <v>31.22</v>
      </c>
      <c r="M9" s="71">
        <v>50.682</v>
      </c>
      <c r="N9" s="71">
        <v>61.095</v>
      </c>
      <c r="O9" s="73">
        <f>SUM(C9:N9)</f>
        <v>665.6280000000002</v>
      </c>
    </row>
    <row r="10" spans="1:15" s="1" customFormat="1" ht="22.5">
      <c r="A10" s="178"/>
      <c r="B10" s="63" t="s">
        <v>50</v>
      </c>
      <c r="C10" s="74">
        <v>14.319</v>
      </c>
      <c r="D10" s="75">
        <v>18.273</v>
      </c>
      <c r="E10" s="75">
        <v>17.543</v>
      </c>
      <c r="F10" s="94">
        <v>8.247</v>
      </c>
      <c r="G10" s="74">
        <v>3.733</v>
      </c>
      <c r="H10" s="74">
        <v>1.657</v>
      </c>
      <c r="I10" s="74">
        <v>0.542</v>
      </c>
      <c r="J10" s="74">
        <v>0.274</v>
      </c>
      <c r="K10" s="74">
        <v>0.236</v>
      </c>
      <c r="L10" s="74">
        <v>0.297</v>
      </c>
      <c r="M10" s="74">
        <v>0.286</v>
      </c>
      <c r="N10" s="74">
        <v>2.651</v>
      </c>
      <c r="O10" s="76">
        <f>SUM(C10:N10)</f>
        <v>68.05799999999999</v>
      </c>
    </row>
    <row r="11" spans="1:15" s="1" customFormat="1" ht="12.75">
      <c r="A11" s="178"/>
      <c r="B11" s="63" t="s">
        <v>51</v>
      </c>
      <c r="C11" s="74">
        <v>4.591</v>
      </c>
      <c r="D11" s="75">
        <v>5.726</v>
      </c>
      <c r="E11" s="75">
        <v>4.752</v>
      </c>
      <c r="F11" s="94">
        <v>3.244</v>
      </c>
      <c r="G11" s="74">
        <v>2.763</v>
      </c>
      <c r="H11" s="74">
        <v>2.046</v>
      </c>
      <c r="I11" s="74">
        <v>1.373</v>
      </c>
      <c r="J11" s="74">
        <v>1.004</v>
      </c>
      <c r="K11" s="74">
        <v>0.91</v>
      </c>
      <c r="L11" s="74">
        <v>1.034</v>
      </c>
      <c r="M11" s="74">
        <v>1.481</v>
      </c>
      <c r="N11" s="74">
        <v>2.19</v>
      </c>
      <c r="O11" s="76">
        <f>SUM(C11:N11)</f>
        <v>31.114000000000004</v>
      </c>
    </row>
    <row r="12" spans="1:15" s="1" customFormat="1" ht="12.75">
      <c r="A12" s="178"/>
      <c r="B12" s="63" t="s">
        <v>18</v>
      </c>
      <c r="C12" s="74">
        <v>3.492</v>
      </c>
      <c r="D12" s="75">
        <v>2.508</v>
      </c>
      <c r="E12" s="75">
        <v>3.031</v>
      </c>
      <c r="F12" s="94">
        <v>2.21</v>
      </c>
      <c r="G12" s="74">
        <v>0.597</v>
      </c>
      <c r="H12" s="74">
        <v>0.07</v>
      </c>
      <c r="I12" s="113">
        <v>0</v>
      </c>
      <c r="J12" s="77">
        <v>0</v>
      </c>
      <c r="K12" s="113">
        <v>0</v>
      </c>
      <c r="L12" s="113">
        <v>0</v>
      </c>
      <c r="M12" s="113">
        <v>0.033</v>
      </c>
      <c r="N12" s="113">
        <v>1.102</v>
      </c>
      <c r="O12" s="76">
        <f>SUM(C12:N12)</f>
        <v>13.043</v>
      </c>
    </row>
    <row r="13" spans="1:15" s="1" customFormat="1" ht="13.5" thickBot="1">
      <c r="A13" s="178"/>
      <c r="B13" s="67" t="s">
        <v>19</v>
      </c>
      <c r="C13" s="78">
        <v>8.639</v>
      </c>
      <c r="D13" s="79">
        <v>10.034</v>
      </c>
      <c r="E13" s="79">
        <v>11.667</v>
      </c>
      <c r="F13" s="95">
        <v>10.191</v>
      </c>
      <c r="G13" s="78">
        <v>6.612</v>
      </c>
      <c r="H13" s="78">
        <v>3.532</v>
      </c>
      <c r="I13" s="78">
        <v>2.096</v>
      </c>
      <c r="J13" s="78">
        <v>1.279</v>
      </c>
      <c r="K13" s="78">
        <v>1.28</v>
      </c>
      <c r="L13" s="78">
        <v>1.695</v>
      </c>
      <c r="M13" s="78">
        <v>1.667</v>
      </c>
      <c r="N13" s="78">
        <v>2.717</v>
      </c>
      <c r="O13" s="80">
        <f>SUM(C13:N13)</f>
        <v>61.40900000000001</v>
      </c>
    </row>
    <row r="14" spans="1:15" s="1" customFormat="1" ht="34.5" thickBot="1">
      <c r="A14" s="178"/>
      <c r="B14" s="38" t="s">
        <v>52</v>
      </c>
      <c r="C14" s="81">
        <f>SUM(C15:C21)</f>
        <v>888.0550000000002</v>
      </c>
      <c r="D14" s="81">
        <f aca="true" t="shared" si="2" ref="D14:O14">SUM(D15:D21)</f>
        <v>858.5079999999999</v>
      </c>
      <c r="E14" s="81">
        <f t="shared" si="2"/>
        <v>843.8410000000001</v>
      </c>
      <c r="F14" s="81">
        <f t="shared" si="2"/>
        <v>636.577</v>
      </c>
      <c r="G14" s="81">
        <f>SUM(G15:G21)</f>
        <v>757.553</v>
      </c>
      <c r="H14" s="81">
        <f t="shared" si="2"/>
        <v>881.939</v>
      </c>
      <c r="I14" s="81">
        <f t="shared" si="2"/>
        <v>1041.64</v>
      </c>
      <c r="J14" s="81">
        <f t="shared" si="2"/>
        <v>1083.18</v>
      </c>
      <c r="K14" s="81">
        <f t="shared" si="2"/>
        <v>975.0730000000001</v>
      </c>
      <c r="L14" s="81">
        <f t="shared" si="2"/>
        <v>839.388</v>
      </c>
      <c r="M14" s="81">
        <f t="shared" si="2"/>
        <v>767.106</v>
      </c>
      <c r="N14" s="81">
        <f t="shared" si="2"/>
        <v>805.5160000000001</v>
      </c>
      <c r="O14" s="81">
        <f t="shared" si="2"/>
        <v>10378.376000000002</v>
      </c>
    </row>
    <row r="15" spans="1:15" s="1" customFormat="1" ht="12.75">
      <c r="A15" s="178"/>
      <c r="B15" s="66" t="s">
        <v>53</v>
      </c>
      <c r="C15" s="71">
        <v>239.17</v>
      </c>
      <c r="D15" s="36">
        <v>216.38</v>
      </c>
      <c r="E15" s="36">
        <v>233.28</v>
      </c>
      <c r="F15" s="92">
        <v>181.88</v>
      </c>
      <c r="G15" s="71">
        <v>159.25</v>
      </c>
      <c r="H15" s="71">
        <v>202.5</v>
      </c>
      <c r="I15" s="71">
        <v>242.85</v>
      </c>
      <c r="J15" s="71">
        <v>260.98</v>
      </c>
      <c r="K15" s="71">
        <v>232.96</v>
      </c>
      <c r="L15" s="71">
        <v>199.22</v>
      </c>
      <c r="M15" s="71">
        <v>204.48</v>
      </c>
      <c r="N15" s="71">
        <v>142.84</v>
      </c>
      <c r="O15" s="73">
        <f aca="true" t="shared" si="3" ref="O15:O21">SUM(C15:N15)</f>
        <v>2515.79</v>
      </c>
    </row>
    <row r="16" spans="1:15" s="1" customFormat="1" ht="12.75">
      <c r="A16" s="178"/>
      <c r="B16" s="61" t="s">
        <v>54</v>
      </c>
      <c r="C16" s="82">
        <v>138.522</v>
      </c>
      <c r="D16" s="83">
        <v>101.22</v>
      </c>
      <c r="E16" s="83">
        <v>128.081</v>
      </c>
      <c r="F16" s="97">
        <v>143.734</v>
      </c>
      <c r="G16" s="82">
        <v>162</v>
      </c>
      <c r="H16" s="82">
        <v>153.877</v>
      </c>
      <c r="I16" s="82">
        <v>150.149</v>
      </c>
      <c r="J16" s="82">
        <v>164.877</v>
      </c>
      <c r="K16" s="82">
        <v>115.268</v>
      </c>
      <c r="L16" s="82">
        <v>86.898</v>
      </c>
      <c r="M16" s="82">
        <v>111.917</v>
      </c>
      <c r="N16" s="82">
        <v>87.819</v>
      </c>
      <c r="O16" s="84">
        <f t="shared" si="3"/>
        <v>1544.3619999999999</v>
      </c>
    </row>
    <row r="17" spans="1:15" s="1" customFormat="1" ht="12.75">
      <c r="A17" s="178"/>
      <c r="B17" s="61" t="s">
        <v>55</v>
      </c>
      <c r="C17" s="82">
        <v>257.016</v>
      </c>
      <c r="D17" s="83">
        <v>232.026</v>
      </c>
      <c r="E17" s="83">
        <v>174.07</v>
      </c>
      <c r="F17" s="97">
        <v>117.245</v>
      </c>
      <c r="G17" s="82">
        <v>261.186</v>
      </c>
      <c r="H17" s="82">
        <v>263.188</v>
      </c>
      <c r="I17" s="82">
        <v>272.893</v>
      </c>
      <c r="J17" s="82">
        <v>264.757</v>
      </c>
      <c r="K17" s="82">
        <v>266.962</v>
      </c>
      <c r="L17" s="82">
        <v>287.611</v>
      </c>
      <c r="M17" s="82">
        <v>266.927</v>
      </c>
      <c r="N17" s="82">
        <v>245.604</v>
      </c>
      <c r="O17" s="84">
        <f t="shared" si="3"/>
        <v>2909.485</v>
      </c>
    </row>
    <row r="18" spans="1:15" s="1" customFormat="1" ht="12.75">
      <c r="A18" s="178"/>
      <c r="B18" s="61" t="s">
        <v>56</v>
      </c>
      <c r="C18" s="82">
        <v>214.213</v>
      </c>
      <c r="D18" s="83">
        <v>271.261</v>
      </c>
      <c r="E18" s="83">
        <v>264.132</v>
      </c>
      <c r="F18" s="97">
        <v>147.491</v>
      </c>
      <c r="G18" s="82">
        <v>138.436</v>
      </c>
      <c r="H18" s="82">
        <v>201.569</v>
      </c>
      <c r="I18" s="82">
        <v>289.995</v>
      </c>
      <c r="J18" s="82">
        <v>284.462</v>
      </c>
      <c r="K18" s="82">
        <v>272.932</v>
      </c>
      <c r="L18" s="82">
        <v>190.273</v>
      </c>
      <c r="M18" s="82">
        <v>118.925</v>
      </c>
      <c r="N18" s="82">
        <v>266.666</v>
      </c>
      <c r="O18" s="84">
        <f t="shared" si="3"/>
        <v>2660.3550000000005</v>
      </c>
    </row>
    <row r="19" spans="1:15" s="1" customFormat="1" ht="12.75">
      <c r="A19" s="178"/>
      <c r="B19" s="63" t="s">
        <v>8</v>
      </c>
      <c r="C19" s="74">
        <v>4.392</v>
      </c>
      <c r="D19" s="75">
        <v>9.569</v>
      </c>
      <c r="E19" s="75">
        <v>5.17</v>
      </c>
      <c r="F19" s="94">
        <v>2.534</v>
      </c>
      <c r="G19" s="74">
        <v>8.775</v>
      </c>
      <c r="H19" s="74">
        <v>19.784</v>
      </c>
      <c r="I19" s="74">
        <v>33.761</v>
      </c>
      <c r="J19" s="74">
        <v>40.979</v>
      </c>
      <c r="K19" s="74">
        <v>37.357</v>
      </c>
      <c r="L19" s="74">
        <v>31.699</v>
      </c>
      <c r="M19" s="74">
        <v>23.16</v>
      </c>
      <c r="N19" s="74">
        <v>19.724</v>
      </c>
      <c r="O19" s="84">
        <f t="shared" si="3"/>
        <v>236.904</v>
      </c>
    </row>
    <row r="20" spans="1:15" s="1" customFormat="1" ht="12.75">
      <c r="A20" s="178"/>
      <c r="B20" s="63" t="s">
        <v>57</v>
      </c>
      <c r="C20" s="74">
        <v>11.378</v>
      </c>
      <c r="D20" s="75">
        <v>11.517</v>
      </c>
      <c r="E20" s="75">
        <v>16.293</v>
      </c>
      <c r="F20" s="94">
        <v>18.856</v>
      </c>
      <c r="G20" s="74">
        <v>16.302</v>
      </c>
      <c r="H20" s="74">
        <v>18.098</v>
      </c>
      <c r="I20" s="74">
        <v>32.433</v>
      </c>
      <c r="J20" s="74">
        <v>41.037</v>
      </c>
      <c r="K20" s="74">
        <v>25.07</v>
      </c>
      <c r="L20" s="74">
        <v>19.405</v>
      </c>
      <c r="M20" s="74">
        <v>16.321</v>
      </c>
      <c r="N20" s="74">
        <v>21.448</v>
      </c>
      <c r="O20" s="84">
        <f t="shared" si="3"/>
        <v>248.15800000000002</v>
      </c>
    </row>
    <row r="21" spans="1:15" s="1" customFormat="1" ht="13.5" thickBot="1">
      <c r="A21" s="178"/>
      <c r="B21" s="67" t="s">
        <v>58</v>
      </c>
      <c r="C21" s="78">
        <v>23.364</v>
      </c>
      <c r="D21" s="79">
        <v>16.535</v>
      </c>
      <c r="E21" s="79">
        <v>22.815</v>
      </c>
      <c r="F21" s="95">
        <v>24.837</v>
      </c>
      <c r="G21" s="78">
        <v>11.604</v>
      </c>
      <c r="H21" s="78">
        <v>22.923</v>
      </c>
      <c r="I21" s="78">
        <v>19.559</v>
      </c>
      <c r="J21" s="78">
        <v>26.088</v>
      </c>
      <c r="K21" s="78">
        <v>24.524</v>
      </c>
      <c r="L21" s="78">
        <v>24.282</v>
      </c>
      <c r="M21" s="78">
        <v>25.376</v>
      </c>
      <c r="N21" s="78">
        <v>21.415</v>
      </c>
      <c r="O21" s="80">
        <f t="shared" si="3"/>
        <v>263.322</v>
      </c>
    </row>
    <row r="22" spans="1:15" s="1" customFormat="1" ht="32.25" thickBot="1">
      <c r="A22" s="178"/>
      <c r="B22" s="85" t="s">
        <v>59</v>
      </c>
      <c r="C22" s="86">
        <f aca="true" t="shared" si="4" ref="C22:H22">SUM(C23:C24)</f>
        <v>103.26400000000001</v>
      </c>
      <c r="D22" s="86">
        <f t="shared" si="4"/>
        <v>35.26</v>
      </c>
      <c r="E22" s="86">
        <f t="shared" si="4"/>
        <v>68.94800000000001</v>
      </c>
      <c r="F22" s="86">
        <f t="shared" si="4"/>
        <v>149.949</v>
      </c>
      <c r="G22" s="86">
        <f t="shared" si="4"/>
        <v>140.611</v>
      </c>
      <c r="H22" s="86">
        <f t="shared" si="4"/>
        <v>111.54899999999999</v>
      </c>
      <c r="I22" s="86">
        <f aca="true" t="shared" si="5" ref="I22:O22">SUM(I23:I24)</f>
        <v>92.58099999999999</v>
      </c>
      <c r="J22" s="86">
        <f t="shared" si="5"/>
        <v>16.812</v>
      </c>
      <c r="K22" s="86">
        <f t="shared" si="5"/>
        <v>104.368</v>
      </c>
      <c r="L22" s="86">
        <f t="shared" si="5"/>
        <v>140.18</v>
      </c>
      <c r="M22" s="86">
        <f t="shared" si="5"/>
        <v>154.261</v>
      </c>
      <c r="N22" s="86">
        <f t="shared" si="5"/>
        <v>123.228</v>
      </c>
      <c r="O22" s="86">
        <f t="shared" si="5"/>
        <v>1241.011</v>
      </c>
    </row>
    <row r="23" spans="1:15" s="1" customFormat="1" ht="22.5">
      <c r="A23" s="178"/>
      <c r="B23" s="66" t="s">
        <v>60</v>
      </c>
      <c r="C23" s="71">
        <v>54.707</v>
      </c>
      <c r="D23" s="36">
        <v>35.26</v>
      </c>
      <c r="E23" s="36">
        <v>53.631</v>
      </c>
      <c r="F23" s="92">
        <v>85.674</v>
      </c>
      <c r="G23" s="71">
        <v>87.565</v>
      </c>
      <c r="H23" s="71">
        <v>69.451</v>
      </c>
      <c r="I23" s="71">
        <v>51.278</v>
      </c>
      <c r="J23" s="72">
        <v>13.657</v>
      </c>
      <c r="K23" s="71">
        <v>88.797</v>
      </c>
      <c r="L23" s="71">
        <v>97.342</v>
      </c>
      <c r="M23" s="71">
        <v>89.316</v>
      </c>
      <c r="N23" s="71">
        <v>65.779</v>
      </c>
      <c r="O23" s="73">
        <f>SUM(C23:N23)</f>
        <v>792.457</v>
      </c>
    </row>
    <row r="24" spans="1:15" s="1" customFormat="1" ht="23.25" thickBot="1">
      <c r="A24" s="178"/>
      <c r="B24" s="65" t="s">
        <v>61</v>
      </c>
      <c r="C24" s="87">
        <v>48.557</v>
      </c>
      <c r="D24" s="88">
        <v>0</v>
      </c>
      <c r="E24" s="88">
        <v>15.317</v>
      </c>
      <c r="F24" s="98">
        <v>64.275</v>
      </c>
      <c r="G24" s="87">
        <v>53.046</v>
      </c>
      <c r="H24" s="87">
        <v>42.098</v>
      </c>
      <c r="I24" s="87">
        <v>41.303</v>
      </c>
      <c r="J24" s="87">
        <v>3.155</v>
      </c>
      <c r="K24" s="87">
        <v>15.571</v>
      </c>
      <c r="L24" s="87">
        <v>42.838</v>
      </c>
      <c r="M24" s="87">
        <v>64.945</v>
      </c>
      <c r="N24" s="87">
        <v>57.449</v>
      </c>
      <c r="O24" s="89">
        <f>SUM(C24:N24)</f>
        <v>448.55400000000003</v>
      </c>
    </row>
    <row r="25" spans="1:15" s="1" customFormat="1" ht="42.75" thickBot="1">
      <c r="A25" s="178"/>
      <c r="B25" s="26" t="s">
        <v>62</v>
      </c>
      <c r="C25" s="91">
        <f>SUM(C26:C27)</f>
        <v>1551</v>
      </c>
      <c r="D25" s="91">
        <f aca="true" t="shared" si="6" ref="D25:O25">SUM(D26:D27)</f>
        <v>1568</v>
      </c>
      <c r="E25" s="91">
        <f t="shared" si="6"/>
        <v>1500</v>
      </c>
      <c r="F25" s="91">
        <f t="shared" si="6"/>
        <v>1256</v>
      </c>
      <c r="G25" s="91">
        <f>SUM(G26:G27)</f>
        <v>1359</v>
      </c>
      <c r="H25" s="91">
        <f>SUM(H26:H27)</f>
        <v>1501</v>
      </c>
      <c r="I25" s="91">
        <f t="shared" si="6"/>
        <v>1619</v>
      </c>
      <c r="J25" s="91">
        <f t="shared" si="6"/>
        <v>1636</v>
      </c>
      <c r="K25" s="91">
        <f t="shared" si="6"/>
        <v>1630</v>
      </c>
      <c r="L25" s="91">
        <f t="shared" si="6"/>
        <v>1432</v>
      </c>
      <c r="M25" s="91">
        <f t="shared" si="6"/>
        <v>1446</v>
      </c>
      <c r="N25" s="91">
        <f t="shared" si="6"/>
        <v>1424</v>
      </c>
      <c r="O25" s="91">
        <f t="shared" si="6"/>
        <v>17922</v>
      </c>
    </row>
    <row r="26" spans="1:15" s="5" customFormat="1" ht="22.5">
      <c r="A26" s="178"/>
      <c r="B26" s="66" t="s">
        <v>63</v>
      </c>
      <c r="C26" s="28">
        <v>152</v>
      </c>
      <c r="D26" s="28">
        <v>204</v>
      </c>
      <c r="E26" s="28">
        <v>191</v>
      </c>
      <c r="F26" s="93">
        <v>171</v>
      </c>
      <c r="G26" s="28">
        <v>154</v>
      </c>
      <c r="H26" s="28">
        <v>133</v>
      </c>
      <c r="I26" s="28">
        <v>118</v>
      </c>
      <c r="J26" s="28">
        <v>127</v>
      </c>
      <c r="K26" s="28">
        <v>111</v>
      </c>
      <c r="L26" s="28">
        <v>92</v>
      </c>
      <c r="M26" s="28">
        <v>111</v>
      </c>
      <c r="N26" s="28">
        <v>102</v>
      </c>
      <c r="O26" s="62">
        <f>SUM(C26:N26)</f>
        <v>1666</v>
      </c>
    </row>
    <row r="27" spans="1:15" s="5" customFormat="1" ht="23.25" thickBot="1">
      <c r="A27" s="179"/>
      <c r="B27" s="67" t="s">
        <v>40</v>
      </c>
      <c r="C27" s="30">
        <v>1399</v>
      </c>
      <c r="D27" s="30">
        <v>1364</v>
      </c>
      <c r="E27" s="30">
        <v>1309</v>
      </c>
      <c r="F27" s="96">
        <v>1085</v>
      </c>
      <c r="G27" s="30">
        <v>1205</v>
      </c>
      <c r="H27" s="30">
        <v>1368</v>
      </c>
      <c r="I27" s="30">
        <v>1501</v>
      </c>
      <c r="J27" s="30">
        <v>1509</v>
      </c>
      <c r="K27" s="30">
        <v>1519</v>
      </c>
      <c r="L27" s="30">
        <v>1340</v>
      </c>
      <c r="M27" s="30">
        <v>1335</v>
      </c>
      <c r="N27" s="30">
        <v>1322</v>
      </c>
      <c r="O27" s="30">
        <f>SUM(C27:N27)</f>
        <v>16256</v>
      </c>
    </row>
    <row r="29" spans="1:15" ht="18.75">
      <c r="A29" s="2" t="s">
        <v>152</v>
      </c>
      <c r="B29" s="10"/>
      <c r="C29" s="2"/>
      <c r="D29" s="3"/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 t="s">
        <v>37</v>
      </c>
      <c r="B30" s="9"/>
      <c r="C30" s="1"/>
      <c r="D30" s="3"/>
      <c r="E30" s="6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6.75" customHeight="1" thickBot="1">
      <c r="A31" s="1"/>
      <c r="B31" s="9"/>
      <c r="C31" s="1"/>
      <c r="D31" s="3"/>
      <c r="E31" s="6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customHeight="1" thickBot="1">
      <c r="A32" s="1"/>
      <c r="B32" s="9"/>
      <c r="C32" s="175">
        <v>2010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48" thickBot="1">
      <c r="A33" s="1"/>
      <c r="B33" s="9"/>
      <c r="C33" s="35" t="s">
        <v>11</v>
      </c>
      <c r="D33" s="35" t="s">
        <v>12</v>
      </c>
      <c r="E33" s="35" t="s">
        <v>13</v>
      </c>
      <c r="F33" s="35" t="s">
        <v>14</v>
      </c>
      <c r="G33" s="35" t="s">
        <v>15</v>
      </c>
      <c r="H33" s="35" t="s">
        <v>16</v>
      </c>
      <c r="I33" s="35" t="s">
        <v>31</v>
      </c>
      <c r="J33" s="35" t="s">
        <v>32</v>
      </c>
      <c r="K33" s="35" t="s">
        <v>33</v>
      </c>
      <c r="L33" s="35" t="s">
        <v>34</v>
      </c>
      <c r="M33" s="35" t="s">
        <v>35</v>
      </c>
      <c r="N33" s="35" t="s">
        <v>36</v>
      </c>
      <c r="O33" s="35" t="s">
        <v>45</v>
      </c>
    </row>
    <row r="34" spans="1:15" ht="13.5" thickBot="1">
      <c r="A34" s="177" t="s">
        <v>64</v>
      </c>
      <c r="B34" s="180" t="s">
        <v>46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</row>
    <row r="35" spans="1:15" ht="21.75" thickBot="1">
      <c r="A35" s="178"/>
      <c r="B35" s="26" t="s">
        <v>47</v>
      </c>
      <c r="C35" s="114">
        <f aca="true" t="shared" si="7" ref="C35:O35">C36+C42+C50</f>
        <v>99.99000000000001</v>
      </c>
      <c r="D35" s="114">
        <f t="shared" si="7"/>
        <v>100.00000000000001</v>
      </c>
      <c r="E35" s="114">
        <f t="shared" si="7"/>
        <v>100</v>
      </c>
      <c r="F35" s="114">
        <f t="shared" si="7"/>
        <v>100.00000000000001</v>
      </c>
      <c r="G35" s="114">
        <f t="shared" si="7"/>
        <v>100.00999999999999</v>
      </c>
      <c r="H35" s="114">
        <f t="shared" si="7"/>
        <v>100.01</v>
      </c>
      <c r="I35" s="114">
        <f t="shared" si="7"/>
        <v>100.02000000000001</v>
      </c>
      <c r="J35" s="114">
        <f t="shared" si="7"/>
        <v>100.00999999999999</v>
      </c>
      <c r="K35" s="114">
        <f t="shared" si="7"/>
        <v>99.98</v>
      </c>
      <c r="L35" s="114">
        <f t="shared" si="7"/>
        <v>100.00999999999999</v>
      </c>
      <c r="M35" s="114">
        <f t="shared" si="7"/>
        <v>99.99000000000001</v>
      </c>
      <c r="N35" s="114">
        <f t="shared" si="7"/>
        <v>100.02000000000001</v>
      </c>
      <c r="O35" s="114">
        <f t="shared" si="7"/>
        <v>1200.0400000000002</v>
      </c>
    </row>
    <row r="36" spans="1:15" ht="23.25" thickBot="1">
      <c r="A36" s="178"/>
      <c r="B36" s="38" t="s">
        <v>48</v>
      </c>
      <c r="C36" s="115">
        <f aca="true" t="shared" si="8" ref="C36:O36">SUM(C37:C41)</f>
        <v>7.89</v>
      </c>
      <c r="D36" s="116">
        <f t="shared" si="8"/>
        <v>11.15</v>
      </c>
      <c r="E36" s="115">
        <f t="shared" si="8"/>
        <v>12.059999999999999</v>
      </c>
      <c r="F36" s="115">
        <f t="shared" si="8"/>
        <v>11.58</v>
      </c>
      <c r="G36" s="115">
        <f t="shared" si="8"/>
        <v>6.67</v>
      </c>
      <c r="H36" s="115">
        <f t="shared" si="8"/>
        <v>4.46</v>
      </c>
      <c r="I36" s="115">
        <f t="shared" si="8"/>
        <v>3.64</v>
      </c>
      <c r="J36" s="115">
        <f t="shared" si="8"/>
        <v>4.96</v>
      </c>
      <c r="K36" s="115">
        <f t="shared" si="8"/>
        <v>4.03</v>
      </c>
      <c r="L36" s="115">
        <f t="shared" si="8"/>
        <v>3.38</v>
      </c>
      <c r="M36" s="115">
        <f t="shared" si="8"/>
        <v>5.550000000000001</v>
      </c>
      <c r="N36" s="116">
        <f t="shared" si="8"/>
        <v>6.99</v>
      </c>
      <c r="O36" s="115">
        <f t="shared" si="8"/>
        <v>82.36000000000001</v>
      </c>
    </row>
    <row r="37" spans="1:15" ht="12.75">
      <c r="A37" s="178"/>
      <c r="B37" s="66" t="s">
        <v>49</v>
      </c>
      <c r="C37" s="117">
        <v>5.01</v>
      </c>
      <c r="D37" s="118">
        <v>7.51</v>
      </c>
      <c r="E37" s="118">
        <v>8.5</v>
      </c>
      <c r="F37" s="117">
        <v>8.89</v>
      </c>
      <c r="G37" s="117">
        <v>5.24</v>
      </c>
      <c r="H37" s="117">
        <v>3.75</v>
      </c>
      <c r="I37" s="117">
        <v>3.29</v>
      </c>
      <c r="J37" s="117">
        <v>4.74</v>
      </c>
      <c r="K37" s="117">
        <v>3.82</v>
      </c>
      <c r="L37" s="117">
        <v>3.08</v>
      </c>
      <c r="M37" s="117">
        <v>5.2</v>
      </c>
      <c r="N37" s="117">
        <v>6.12</v>
      </c>
      <c r="O37" s="119">
        <f>SUM(C37:N37)</f>
        <v>65.15</v>
      </c>
    </row>
    <row r="38" spans="1:15" ht="22.5">
      <c r="A38" s="178"/>
      <c r="B38" s="63" t="s">
        <v>50</v>
      </c>
      <c r="C38" s="120">
        <v>1.33</v>
      </c>
      <c r="D38" s="121">
        <v>1.82</v>
      </c>
      <c r="E38" s="121">
        <v>1.69</v>
      </c>
      <c r="F38" s="120">
        <v>0.93</v>
      </c>
      <c r="G38" s="120">
        <v>0.39</v>
      </c>
      <c r="H38" s="120">
        <v>0.16</v>
      </c>
      <c r="I38" s="120">
        <v>0.05</v>
      </c>
      <c r="J38" s="120">
        <v>0.02</v>
      </c>
      <c r="K38" s="120">
        <v>0.02</v>
      </c>
      <c r="L38" s="120">
        <v>0.03</v>
      </c>
      <c r="M38" s="120">
        <v>0.03</v>
      </c>
      <c r="N38" s="120">
        <v>0.27</v>
      </c>
      <c r="O38" s="122">
        <f>SUM(C38:N38)</f>
        <v>6.739999999999998</v>
      </c>
    </row>
    <row r="39" spans="1:15" ht="12.75">
      <c r="A39" s="178"/>
      <c r="B39" s="63" t="s">
        <v>51</v>
      </c>
      <c r="C39" s="120">
        <v>0.43</v>
      </c>
      <c r="D39" s="121">
        <v>0.57</v>
      </c>
      <c r="E39" s="121">
        <v>0.46</v>
      </c>
      <c r="F39" s="120">
        <v>0.36</v>
      </c>
      <c r="G39" s="120">
        <v>0.29</v>
      </c>
      <c r="H39" s="120">
        <v>0.2</v>
      </c>
      <c r="I39" s="120">
        <v>0.12</v>
      </c>
      <c r="J39" s="120">
        <v>0.09</v>
      </c>
      <c r="K39" s="120">
        <v>0.08</v>
      </c>
      <c r="L39" s="120">
        <v>0.1</v>
      </c>
      <c r="M39" s="120">
        <v>0.15</v>
      </c>
      <c r="N39" s="120">
        <v>0.22</v>
      </c>
      <c r="O39" s="122">
        <f>SUM(C39:N39)</f>
        <v>3.0700000000000003</v>
      </c>
    </row>
    <row r="40" spans="1:15" ht="12.75">
      <c r="A40" s="178"/>
      <c r="B40" s="63" t="s">
        <v>18</v>
      </c>
      <c r="C40" s="120">
        <v>0.32</v>
      </c>
      <c r="D40" s="121">
        <v>0.25</v>
      </c>
      <c r="E40" s="121">
        <v>0.29</v>
      </c>
      <c r="F40" s="120">
        <v>0.25</v>
      </c>
      <c r="G40" s="120">
        <v>0.06</v>
      </c>
      <c r="H40" s="120">
        <v>0.01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0.11</v>
      </c>
      <c r="O40" s="122">
        <f>SUM(C40:N40)</f>
        <v>1.2900000000000003</v>
      </c>
    </row>
    <row r="41" spans="1:15" ht="13.5" thickBot="1">
      <c r="A41" s="178"/>
      <c r="B41" s="67" t="s">
        <v>19</v>
      </c>
      <c r="C41" s="123">
        <v>0.8</v>
      </c>
      <c r="D41" s="124">
        <v>1</v>
      </c>
      <c r="E41" s="124">
        <v>1.12</v>
      </c>
      <c r="F41" s="123">
        <v>1.15</v>
      </c>
      <c r="G41" s="123">
        <v>0.69</v>
      </c>
      <c r="H41" s="123">
        <v>0.34</v>
      </c>
      <c r="I41" s="123">
        <v>0.18</v>
      </c>
      <c r="J41" s="123">
        <v>0.11</v>
      </c>
      <c r="K41" s="123">
        <v>0.11</v>
      </c>
      <c r="L41" s="123">
        <v>0.17</v>
      </c>
      <c r="M41" s="123">
        <v>0.17</v>
      </c>
      <c r="N41" s="123">
        <v>0.27</v>
      </c>
      <c r="O41" s="125">
        <f>SUM(C41:N41)</f>
        <v>6.109999999999999</v>
      </c>
    </row>
    <row r="42" spans="1:15" ht="34.5" thickBot="1">
      <c r="A42" s="178"/>
      <c r="B42" s="38" t="s">
        <v>52</v>
      </c>
      <c r="C42" s="126">
        <f aca="true" t="shared" si="9" ref="C42:O42">SUM(C43:C49)</f>
        <v>82.51</v>
      </c>
      <c r="D42" s="126">
        <f t="shared" si="9"/>
        <v>85.34</v>
      </c>
      <c r="E42" s="126">
        <f t="shared" si="9"/>
        <v>81.28999999999999</v>
      </c>
      <c r="F42" s="126">
        <f t="shared" si="9"/>
        <v>71.56000000000002</v>
      </c>
      <c r="G42" s="126">
        <f t="shared" si="9"/>
        <v>78.89999999999999</v>
      </c>
      <c r="H42" s="126">
        <f t="shared" si="9"/>
        <v>84.82000000000001</v>
      </c>
      <c r="I42" s="126">
        <f t="shared" si="9"/>
        <v>88.51</v>
      </c>
      <c r="J42" s="126">
        <f t="shared" si="9"/>
        <v>93.6</v>
      </c>
      <c r="K42" s="126">
        <f t="shared" si="9"/>
        <v>86.68</v>
      </c>
      <c r="L42" s="126">
        <f t="shared" si="9"/>
        <v>82.8</v>
      </c>
      <c r="M42" s="126">
        <f t="shared" si="9"/>
        <v>78.62</v>
      </c>
      <c r="N42" s="126">
        <f t="shared" si="9"/>
        <v>80.69000000000001</v>
      </c>
      <c r="O42" s="126">
        <f t="shared" si="9"/>
        <v>995.3200000000002</v>
      </c>
    </row>
    <row r="43" spans="1:15" ht="12.75">
      <c r="A43" s="178"/>
      <c r="B43" s="66" t="s">
        <v>53</v>
      </c>
      <c r="C43" s="117">
        <v>22.22</v>
      </c>
      <c r="D43" s="118">
        <v>21.51</v>
      </c>
      <c r="E43" s="118">
        <v>22.47</v>
      </c>
      <c r="F43" s="117">
        <v>20.45</v>
      </c>
      <c r="G43" s="117">
        <v>16.59</v>
      </c>
      <c r="H43" s="117">
        <v>19.48</v>
      </c>
      <c r="I43" s="117">
        <v>20.63</v>
      </c>
      <c r="J43" s="117">
        <v>22.55</v>
      </c>
      <c r="K43" s="117">
        <v>20.71</v>
      </c>
      <c r="L43" s="117">
        <v>19.65</v>
      </c>
      <c r="M43" s="117">
        <v>20.96</v>
      </c>
      <c r="N43" s="117">
        <v>14.31</v>
      </c>
      <c r="O43" s="119">
        <f aca="true" t="shared" si="10" ref="O43:O49">SUM(C43:N43)</f>
        <v>241.53000000000006</v>
      </c>
    </row>
    <row r="44" spans="1:15" ht="12.75">
      <c r="A44" s="178"/>
      <c r="B44" s="61" t="s">
        <v>54</v>
      </c>
      <c r="C44" s="127">
        <v>12.87</v>
      </c>
      <c r="D44" s="128">
        <v>10.06</v>
      </c>
      <c r="E44" s="128">
        <v>12.34</v>
      </c>
      <c r="F44" s="127">
        <v>16.16</v>
      </c>
      <c r="G44" s="127">
        <v>16.87</v>
      </c>
      <c r="H44" s="127">
        <v>14.8</v>
      </c>
      <c r="I44" s="127">
        <v>12.76</v>
      </c>
      <c r="J44" s="127">
        <v>14.25</v>
      </c>
      <c r="K44" s="127">
        <v>10.25</v>
      </c>
      <c r="L44" s="127">
        <v>8.57</v>
      </c>
      <c r="M44" s="127">
        <v>11.47</v>
      </c>
      <c r="N44" s="127">
        <v>8.8</v>
      </c>
      <c r="O44" s="129">
        <f t="shared" si="10"/>
        <v>149.20000000000002</v>
      </c>
    </row>
    <row r="45" spans="1:15" ht="12.75">
      <c r="A45" s="178"/>
      <c r="B45" s="61" t="s">
        <v>55</v>
      </c>
      <c r="C45" s="127">
        <v>23.88</v>
      </c>
      <c r="D45" s="128">
        <v>23.07</v>
      </c>
      <c r="E45" s="128">
        <v>16.77</v>
      </c>
      <c r="F45" s="127">
        <v>13.18</v>
      </c>
      <c r="G45" s="127">
        <v>27.2</v>
      </c>
      <c r="H45" s="127">
        <v>25.31</v>
      </c>
      <c r="I45" s="127">
        <v>23.19</v>
      </c>
      <c r="J45" s="127">
        <v>22.88</v>
      </c>
      <c r="K45" s="127">
        <v>23.73</v>
      </c>
      <c r="L45" s="127">
        <v>28.37</v>
      </c>
      <c r="M45" s="127">
        <v>27.36</v>
      </c>
      <c r="N45" s="127">
        <v>24.6</v>
      </c>
      <c r="O45" s="129">
        <f t="shared" si="10"/>
        <v>279.54</v>
      </c>
    </row>
    <row r="46" spans="1:15" ht="12.75">
      <c r="A46" s="178"/>
      <c r="B46" s="61" t="s">
        <v>56</v>
      </c>
      <c r="C46" s="127">
        <v>19.9</v>
      </c>
      <c r="D46" s="128">
        <v>26.97</v>
      </c>
      <c r="E46" s="128">
        <v>25.44</v>
      </c>
      <c r="F46" s="127">
        <v>16.58</v>
      </c>
      <c r="G46" s="127">
        <v>14.42</v>
      </c>
      <c r="H46" s="127">
        <v>19.39</v>
      </c>
      <c r="I46" s="127">
        <v>24.64</v>
      </c>
      <c r="J46" s="127">
        <v>24.58</v>
      </c>
      <c r="K46" s="127">
        <v>24.26</v>
      </c>
      <c r="L46" s="127">
        <v>18.77</v>
      </c>
      <c r="M46" s="127">
        <v>12.19</v>
      </c>
      <c r="N46" s="127">
        <v>26.71</v>
      </c>
      <c r="O46" s="129">
        <f t="shared" si="10"/>
        <v>253.85000000000002</v>
      </c>
    </row>
    <row r="47" spans="1:15" ht="12.75">
      <c r="A47" s="178"/>
      <c r="B47" s="63" t="s">
        <v>8</v>
      </c>
      <c r="C47" s="120">
        <v>0.41</v>
      </c>
      <c r="D47" s="121">
        <v>0.95</v>
      </c>
      <c r="E47" s="121">
        <v>0.5</v>
      </c>
      <c r="F47" s="120">
        <v>0.28</v>
      </c>
      <c r="G47" s="120">
        <v>0.91</v>
      </c>
      <c r="H47" s="120">
        <v>1.9</v>
      </c>
      <c r="I47" s="120">
        <v>2.87</v>
      </c>
      <c r="J47" s="120">
        <v>3.54</v>
      </c>
      <c r="K47" s="120">
        <v>3.32</v>
      </c>
      <c r="L47" s="120">
        <v>3.13</v>
      </c>
      <c r="M47" s="120">
        <v>2.37</v>
      </c>
      <c r="N47" s="120">
        <v>1.98</v>
      </c>
      <c r="O47" s="129">
        <f t="shared" si="10"/>
        <v>22.16</v>
      </c>
    </row>
    <row r="48" spans="1:15" ht="12.75">
      <c r="A48" s="178"/>
      <c r="B48" s="63" t="s">
        <v>57</v>
      </c>
      <c r="C48" s="120">
        <v>1.06</v>
      </c>
      <c r="D48" s="121">
        <v>1.14</v>
      </c>
      <c r="E48" s="121">
        <v>1.57</v>
      </c>
      <c r="F48" s="120">
        <v>2.12</v>
      </c>
      <c r="G48" s="120">
        <v>1.7</v>
      </c>
      <c r="H48" s="120">
        <v>1.74</v>
      </c>
      <c r="I48" s="120">
        <v>2.76</v>
      </c>
      <c r="J48" s="120">
        <v>3.55</v>
      </c>
      <c r="K48" s="120">
        <v>2.23</v>
      </c>
      <c r="L48" s="120">
        <v>1.91</v>
      </c>
      <c r="M48" s="120">
        <v>1.67</v>
      </c>
      <c r="N48" s="120">
        <v>2.15</v>
      </c>
      <c r="O48" s="129">
        <f t="shared" si="10"/>
        <v>23.6</v>
      </c>
    </row>
    <row r="49" spans="1:15" ht="13.5" thickBot="1">
      <c r="A49" s="178"/>
      <c r="B49" s="67" t="s">
        <v>58</v>
      </c>
      <c r="C49" s="123">
        <v>2.17</v>
      </c>
      <c r="D49" s="124">
        <v>1.64</v>
      </c>
      <c r="E49" s="124">
        <v>2.2</v>
      </c>
      <c r="F49" s="123">
        <v>2.79</v>
      </c>
      <c r="G49" s="123">
        <v>1.21</v>
      </c>
      <c r="H49" s="123">
        <v>2.2</v>
      </c>
      <c r="I49" s="123">
        <v>1.66</v>
      </c>
      <c r="J49" s="123">
        <v>2.25</v>
      </c>
      <c r="K49" s="123">
        <v>2.18</v>
      </c>
      <c r="L49" s="123">
        <v>2.4</v>
      </c>
      <c r="M49" s="123">
        <v>2.6</v>
      </c>
      <c r="N49" s="123">
        <v>2.14</v>
      </c>
      <c r="O49" s="125">
        <f t="shared" si="10"/>
        <v>25.44</v>
      </c>
    </row>
    <row r="50" spans="1:15" ht="32.25" thickBot="1">
      <c r="A50" s="178"/>
      <c r="B50" s="85" t="s">
        <v>59</v>
      </c>
      <c r="C50" s="130">
        <f aca="true" t="shared" si="11" ref="C50:O50">SUM(C51:C52)</f>
        <v>9.59</v>
      </c>
      <c r="D50" s="130">
        <f t="shared" si="11"/>
        <v>3.51</v>
      </c>
      <c r="E50" s="130">
        <f t="shared" si="11"/>
        <v>6.65</v>
      </c>
      <c r="F50" s="130">
        <f t="shared" si="11"/>
        <v>16.86</v>
      </c>
      <c r="G50" s="130">
        <f t="shared" si="11"/>
        <v>14.44</v>
      </c>
      <c r="H50" s="130">
        <f t="shared" si="11"/>
        <v>10.73</v>
      </c>
      <c r="I50" s="130">
        <f t="shared" si="11"/>
        <v>7.87</v>
      </c>
      <c r="J50" s="130">
        <f t="shared" si="11"/>
        <v>1.45</v>
      </c>
      <c r="K50" s="130">
        <f t="shared" si="11"/>
        <v>9.27</v>
      </c>
      <c r="L50" s="130">
        <f t="shared" si="11"/>
        <v>13.83</v>
      </c>
      <c r="M50" s="130">
        <f t="shared" si="11"/>
        <v>15.82</v>
      </c>
      <c r="N50" s="130">
        <f t="shared" si="11"/>
        <v>12.34</v>
      </c>
      <c r="O50" s="130">
        <f t="shared" si="11"/>
        <v>122.36</v>
      </c>
    </row>
    <row r="51" spans="1:15" ht="22.5">
      <c r="A51" s="178"/>
      <c r="B51" s="66" t="s">
        <v>60</v>
      </c>
      <c r="C51" s="117">
        <v>5.08</v>
      </c>
      <c r="D51" s="118">
        <v>3.51</v>
      </c>
      <c r="E51" s="118">
        <v>5.17</v>
      </c>
      <c r="F51" s="117">
        <v>9.63</v>
      </c>
      <c r="G51" s="117">
        <v>9.02</v>
      </c>
      <c r="H51" s="117">
        <v>6.68</v>
      </c>
      <c r="I51" s="117">
        <v>4.36</v>
      </c>
      <c r="J51" s="117">
        <v>1.18</v>
      </c>
      <c r="K51" s="117">
        <v>7.89</v>
      </c>
      <c r="L51" s="117">
        <v>9.6</v>
      </c>
      <c r="M51" s="117">
        <v>9.16</v>
      </c>
      <c r="N51" s="117">
        <v>6.59</v>
      </c>
      <c r="O51" s="119">
        <f>SUM(C51:N51)</f>
        <v>77.87</v>
      </c>
    </row>
    <row r="52" spans="1:15" ht="23.25" thickBot="1">
      <c r="A52" s="178"/>
      <c r="B52" s="65" t="s">
        <v>61</v>
      </c>
      <c r="C52" s="131">
        <v>4.51</v>
      </c>
      <c r="D52" s="132">
        <v>0</v>
      </c>
      <c r="E52" s="132">
        <v>1.48</v>
      </c>
      <c r="F52" s="131">
        <v>7.23</v>
      </c>
      <c r="G52" s="131">
        <v>5.42</v>
      </c>
      <c r="H52" s="131">
        <v>4.05</v>
      </c>
      <c r="I52" s="131">
        <v>3.51</v>
      </c>
      <c r="J52" s="131">
        <v>0.27</v>
      </c>
      <c r="K52" s="131">
        <v>1.38</v>
      </c>
      <c r="L52" s="131">
        <v>4.23</v>
      </c>
      <c r="M52" s="131">
        <v>6.66</v>
      </c>
      <c r="N52" s="131">
        <v>5.75</v>
      </c>
      <c r="O52" s="133">
        <f>SUM(C52:N52)</f>
        <v>44.489999999999995</v>
      </c>
    </row>
    <row r="53" spans="1:15" ht="42.75" thickBot="1">
      <c r="A53" s="178"/>
      <c r="B53" s="26" t="s">
        <v>62</v>
      </c>
      <c r="C53" s="134">
        <f aca="true" t="shared" si="12" ref="C53:O53">SUM(C54:C55)</f>
        <v>100</v>
      </c>
      <c r="D53" s="134">
        <f t="shared" si="12"/>
        <v>100</v>
      </c>
      <c r="E53" s="134">
        <f t="shared" si="12"/>
        <v>100</v>
      </c>
      <c r="F53" s="134">
        <f t="shared" si="12"/>
        <v>100</v>
      </c>
      <c r="G53" s="134">
        <f t="shared" si="12"/>
        <v>100</v>
      </c>
      <c r="H53" s="134">
        <f t="shared" si="12"/>
        <v>100</v>
      </c>
      <c r="I53" s="134">
        <f t="shared" si="12"/>
        <v>100</v>
      </c>
      <c r="J53" s="134">
        <f t="shared" si="12"/>
        <v>100</v>
      </c>
      <c r="K53" s="134">
        <f t="shared" si="12"/>
        <v>100</v>
      </c>
      <c r="L53" s="134">
        <f t="shared" si="12"/>
        <v>100</v>
      </c>
      <c r="M53" s="134">
        <f t="shared" si="12"/>
        <v>100</v>
      </c>
      <c r="N53" s="134">
        <f t="shared" si="12"/>
        <v>100</v>
      </c>
      <c r="O53" s="134">
        <f t="shared" si="12"/>
        <v>1200</v>
      </c>
    </row>
    <row r="54" spans="1:15" ht="22.5">
      <c r="A54" s="178"/>
      <c r="B54" s="66" t="s">
        <v>63</v>
      </c>
      <c r="C54" s="118">
        <v>9.8</v>
      </c>
      <c r="D54" s="118">
        <v>13.01</v>
      </c>
      <c r="E54" s="118">
        <v>12.73</v>
      </c>
      <c r="F54" s="118">
        <v>13.61</v>
      </c>
      <c r="G54" s="118">
        <v>11.33</v>
      </c>
      <c r="H54" s="118">
        <v>0.01</v>
      </c>
      <c r="I54" s="118">
        <v>7.29</v>
      </c>
      <c r="J54" s="118">
        <v>7.76</v>
      </c>
      <c r="K54" s="118">
        <v>6.81</v>
      </c>
      <c r="L54" s="118">
        <v>6.42</v>
      </c>
      <c r="M54" s="118">
        <v>7.68</v>
      </c>
      <c r="N54" s="118">
        <v>7.16</v>
      </c>
      <c r="O54" s="135">
        <f>SUM(C54:N54)</f>
        <v>103.61000000000001</v>
      </c>
    </row>
    <row r="55" spans="1:15" ht="23.25" thickBot="1">
      <c r="A55" s="179"/>
      <c r="B55" s="67" t="s">
        <v>40</v>
      </c>
      <c r="C55" s="124">
        <v>90.2</v>
      </c>
      <c r="D55" s="124">
        <v>86.99</v>
      </c>
      <c r="E55" s="124">
        <v>87.27</v>
      </c>
      <c r="F55" s="124">
        <v>86.39</v>
      </c>
      <c r="G55" s="124">
        <v>88.67</v>
      </c>
      <c r="H55" s="124">
        <v>99.99</v>
      </c>
      <c r="I55" s="124">
        <v>92.71</v>
      </c>
      <c r="J55" s="124">
        <v>92.24</v>
      </c>
      <c r="K55" s="124">
        <v>93.19</v>
      </c>
      <c r="L55" s="124">
        <v>93.58</v>
      </c>
      <c r="M55" s="124">
        <v>92.32</v>
      </c>
      <c r="N55" s="124">
        <v>92.84</v>
      </c>
      <c r="O55" s="124">
        <f>SUM(C55:N55)</f>
        <v>1096.39</v>
      </c>
    </row>
  </sheetData>
  <sheetProtection/>
  <mergeCells count="6">
    <mergeCell ref="C32:O32"/>
    <mergeCell ref="A34:A55"/>
    <mergeCell ref="B34:O34"/>
    <mergeCell ref="C4:O4"/>
    <mergeCell ref="A6:A27"/>
    <mergeCell ref="B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00390625" style="208" customWidth="1"/>
    <col min="2" max="10" width="16.421875" style="208" customWidth="1"/>
    <col min="11" max="16384" width="9.140625" style="208" customWidth="1"/>
  </cols>
  <sheetData>
    <row r="1" spans="1:5" s="1" customFormat="1" ht="19.5" customHeight="1">
      <c r="A1" s="2" t="s">
        <v>163</v>
      </c>
      <c r="B1" s="10"/>
      <c r="C1" s="2"/>
      <c r="D1" s="3"/>
      <c r="E1" s="6"/>
    </row>
    <row r="2" spans="1:5" s="1" customFormat="1" ht="12.75" customHeight="1">
      <c r="A2" s="1" t="s">
        <v>37</v>
      </c>
      <c r="B2" s="9"/>
      <c r="D2" s="3"/>
      <c r="E2" s="6"/>
    </row>
    <row r="3" spans="2:5" s="1" customFormat="1" ht="6.75" customHeight="1" thickBot="1">
      <c r="B3" s="9"/>
      <c r="D3" s="3"/>
      <c r="E3" s="6"/>
    </row>
    <row r="4" spans="2:10" s="1" customFormat="1" ht="13.5" customHeight="1" thickBot="1">
      <c r="B4" s="175">
        <v>2010</v>
      </c>
      <c r="C4" s="175"/>
      <c r="D4" s="175"/>
      <c r="E4" s="175"/>
      <c r="F4" s="175"/>
      <c r="G4" s="175"/>
      <c r="H4" s="175"/>
      <c r="I4" s="175"/>
      <c r="J4" s="175"/>
    </row>
    <row r="5" spans="1:10" s="1" customFormat="1" ht="34.5" customHeight="1" thickBot="1">
      <c r="A5" s="9"/>
      <c r="B5" s="184" t="s">
        <v>48</v>
      </c>
      <c r="C5" s="184"/>
      <c r="D5" s="184" t="s">
        <v>52</v>
      </c>
      <c r="E5" s="184"/>
      <c r="F5" s="180" t="s">
        <v>156</v>
      </c>
      <c r="G5" s="180"/>
      <c r="H5" s="180"/>
      <c r="I5" s="185" t="s">
        <v>47</v>
      </c>
      <c r="J5" s="185" t="s">
        <v>157</v>
      </c>
    </row>
    <row r="6" spans="1:10" s="1" customFormat="1" ht="34.5" customHeight="1" thickBot="1">
      <c r="A6" s="9"/>
      <c r="B6" s="186" t="s">
        <v>158</v>
      </c>
      <c r="C6" s="186" t="s">
        <v>159</v>
      </c>
      <c r="D6" s="186" t="s">
        <v>158</v>
      </c>
      <c r="E6" s="186" t="s">
        <v>159</v>
      </c>
      <c r="F6" s="186" t="s">
        <v>60</v>
      </c>
      <c r="G6" s="186" t="s">
        <v>61</v>
      </c>
      <c r="H6" s="187" t="s">
        <v>160</v>
      </c>
      <c r="I6" s="188"/>
      <c r="J6" s="188"/>
    </row>
    <row r="7" spans="1:10" s="1" customFormat="1" ht="24.75" customHeight="1">
      <c r="A7" s="189" t="s">
        <v>11</v>
      </c>
      <c r="B7" s="190">
        <v>3.492</v>
      </c>
      <c r="C7" s="190">
        <v>8.639</v>
      </c>
      <c r="D7" s="191">
        <v>864.462</v>
      </c>
      <c r="E7" s="191">
        <v>23.634</v>
      </c>
      <c r="F7" s="191">
        <v>54.707</v>
      </c>
      <c r="G7" s="191">
        <v>48.557</v>
      </c>
      <c r="H7" s="191">
        <v>85.002</v>
      </c>
      <c r="I7" s="192">
        <f>SUM(B7:H7)</f>
        <v>1088.493</v>
      </c>
      <c r="J7" s="192">
        <f>I7</f>
        <v>1088.493</v>
      </c>
    </row>
    <row r="8" spans="1:10" s="1" customFormat="1" ht="24.75" customHeight="1">
      <c r="A8" s="193" t="s">
        <v>12</v>
      </c>
      <c r="B8" s="194">
        <v>2.508</v>
      </c>
      <c r="C8" s="194">
        <v>10.034</v>
      </c>
      <c r="D8" s="195">
        <v>841.973</v>
      </c>
      <c r="E8" s="195">
        <v>16.535</v>
      </c>
      <c r="F8" s="195">
        <v>35.26</v>
      </c>
      <c r="G8" s="196">
        <v>0</v>
      </c>
      <c r="H8" s="195">
        <v>112.119</v>
      </c>
      <c r="I8" s="197">
        <f aca="true" t="shared" si="0" ref="I8:I18">SUM(B8:H8)</f>
        <v>1018.429</v>
      </c>
      <c r="J8" s="197">
        <f>I7+I8</f>
        <v>2106.922</v>
      </c>
    </row>
    <row r="9" spans="1:10" s="1" customFormat="1" ht="24.75" customHeight="1">
      <c r="A9" s="193" t="s">
        <v>13</v>
      </c>
      <c r="B9" s="194">
        <v>3.031</v>
      </c>
      <c r="C9" s="194">
        <v>11.667</v>
      </c>
      <c r="D9" s="195">
        <v>821.0260000000001</v>
      </c>
      <c r="E9" s="195">
        <v>22.815</v>
      </c>
      <c r="F9" s="195">
        <v>53.631</v>
      </c>
      <c r="G9" s="195">
        <v>15.317</v>
      </c>
      <c r="H9" s="195">
        <v>125.262</v>
      </c>
      <c r="I9" s="197">
        <f t="shared" si="0"/>
        <v>1052.749</v>
      </c>
      <c r="J9" s="197">
        <f aca="true" t="shared" si="1" ref="J9:J18">J8+I9</f>
        <v>3159.6710000000003</v>
      </c>
    </row>
    <row r="10" spans="1:10" s="1" customFormat="1" ht="24.75" customHeight="1">
      <c r="A10" s="193" t="s">
        <v>14</v>
      </c>
      <c r="B10" s="17">
        <v>2.21</v>
      </c>
      <c r="C10" s="17">
        <v>10.191</v>
      </c>
      <c r="D10" s="17">
        <v>611.74</v>
      </c>
      <c r="E10" s="17">
        <v>24.837</v>
      </c>
      <c r="F10" s="17">
        <v>85.674</v>
      </c>
      <c r="G10" s="17">
        <v>64.275</v>
      </c>
      <c r="H10" s="17">
        <v>102.951</v>
      </c>
      <c r="I10" s="197">
        <f t="shared" si="0"/>
        <v>901.8779999999999</v>
      </c>
      <c r="J10" s="197">
        <f t="shared" si="1"/>
        <v>4061.549</v>
      </c>
    </row>
    <row r="11" spans="1:10" s="1" customFormat="1" ht="24.75" customHeight="1">
      <c r="A11" s="193" t="s">
        <v>15</v>
      </c>
      <c r="B11" s="198">
        <v>0.597</v>
      </c>
      <c r="C11" s="17">
        <v>6.612</v>
      </c>
      <c r="D11" s="17">
        <v>745.9490000000001</v>
      </c>
      <c r="E11" s="198">
        <v>11.604</v>
      </c>
      <c r="F11" s="198">
        <v>86.565</v>
      </c>
      <c r="G11" s="198">
        <v>52.046</v>
      </c>
      <c r="H11" s="198">
        <v>65.002</v>
      </c>
      <c r="I11" s="197">
        <f t="shared" si="0"/>
        <v>968.375</v>
      </c>
      <c r="J11" s="197">
        <f t="shared" si="1"/>
        <v>5029.924</v>
      </c>
    </row>
    <row r="12" spans="1:10" s="1" customFormat="1" ht="24.75" customHeight="1">
      <c r="A12" s="193" t="s">
        <v>16</v>
      </c>
      <c r="B12" s="199">
        <v>0.07</v>
      </c>
      <c r="C12" s="29">
        <v>3.532</v>
      </c>
      <c r="D12" s="17">
        <v>859.0160000000001</v>
      </c>
      <c r="E12" s="198">
        <v>22.923</v>
      </c>
      <c r="F12" s="198">
        <v>69.451</v>
      </c>
      <c r="G12" s="198">
        <v>42.098</v>
      </c>
      <c r="H12" s="198">
        <v>46.29</v>
      </c>
      <c r="I12" s="197">
        <f t="shared" si="0"/>
        <v>1043.38</v>
      </c>
      <c r="J12" s="197">
        <f t="shared" si="1"/>
        <v>6073.304</v>
      </c>
    </row>
    <row r="13" spans="1:10" s="1" customFormat="1" ht="24.75" customHeight="1">
      <c r="A13" s="193" t="s">
        <v>31</v>
      </c>
      <c r="B13" s="199">
        <v>0</v>
      </c>
      <c r="C13" s="199">
        <v>2.096</v>
      </c>
      <c r="D13" s="198">
        <v>1022.0810000000001</v>
      </c>
      <c r="E13" s="198">
        <v>19.559</v>
      </c>
      <c r="F13" s="198">
        <v>51.278</v>
      </c>
      <c r="G13" s="198">
        <v>41.303</v>
      </c>
      <c r="H13" s="198">
        <v>42.701</v>
      </c>
      <c r="I13" s="197">
        <f t="shared" si="0"/>
        <v>1179.018</v>
      </c>
      <c r="J13" s="197">
        <f t="shared" si="1"/>
        <v>7252.322</v>
      </c>
    </row>
    <row r="14" spans="1:10" s="1" customFormat="1" ht="24.75" customHeight="1">
      <c r="A14" s="193" t="s">
        <v>32</v>
      </c>
      <c r="B14" s="199">
        <v>0</v>
      </c>
      <c r="C14" s="29">
        <v>1.279</v>
      </c>
      <c r="D14" s="17">
        <v>1057.092</v>
      </c>
      <c r="E14" s="198">
        <v>26.088</v>
      </c>
      <c r="F14" s="198">
        <v>13.657</v>
      </c>
      <c r="G14" s="198">
        <v>3.155</v>
      </c>
      <c r="H14" s="198">
        <v>57.361</v>
      </c>
      <c r="I14" s="197">
        <f t="shared" si="0"/>
        <v>1158.632</v>
      </c>
      <c r="J14" s="197">
        <f t="shared" si="1"/>
        <v>8410.954</v>
      </c>
    </row>
    <row r="15" spans="1:10" s="1" customFormat="1" ht="24.75" customHeight="1">
      <c r="A15" s="193" t="s">
        <v>33</v>
      </c>
      <c r="B15" s="199">
        <v>0</v>
      </c>
      <c r="C15" s="29">
        <v>1.28</v>
      </c>
      <c r="D15" s="17">
        <v>950.549</v>
      </c>
      <c r="E15" s="198">
        <v>24.524</v>
      </c>
      <c r="F15" s="198">
        <v>88.797</v>
      </c>
      <c r="G15" s="198">
        <v>15.571</v>
      </c>
      <c r="H15" s="198">
        <v>54.414</v>
      </c>
      <c r="I15" s="197">
        <f t="shared" si="0"/>
        <v>1135.1349999999998</v>
      </c>
      <c r="J15" s="197">
        <f t="shared" si="1"/>
        <v>9546.089</v>
      </c>
    </row>
    <row r="16" spans="1:10" s="1" customFormat="1" ht="24.75" customHeight="1">
      <c r="A16" s="193" t="s">
        <v>34</v>
      </c>
      <c r="B16" s="199">
        <v>0</v>
      </c>
      <c r="C16" s="199">
        <v>1.695</v>
      </c>
      <c r="D16" s="198">
        <v>815.106</v>
      </c>
      <c r="E16" s="198">
        <v>24.282</v>
      </c>
      <c r="F16" s="198">
        <v>97.342</v>
      </c>
      <c r="G16" s="198">
        <v>42.838</v>
      </c>
      <c r="H16" s="198">
        <v>34.246</v>
      </c>
      <c r="I16" s="197">
        <f t="shared" si="0"/>
        <v>1015.509</v>
      </c>
      <c r="J16" s="197">
        <f t="shared" si="1"/>
        <v>10561.598</v>
      </c>
    </row>
    <row r="17" spans="1:10" s="1" customFormat="1" ht="24.75" customHeight="1">
      <c r="A17" s="193" t="s">
        <v>35</v>
      </c>
      <c r="B17" s="199">
        <v>33</v>
      </c>
      <c r="C17" s="29">
        <v>1.667</v>
      </c>
      <c r="D17" s="17">
        <v>741.73</v>
      </c>
      <c r="E17" s="198">
        <v>25.376</v>
      </c>
      <c r="F17" s="198">
        <v>89.316</v>
      </c>
      <c r="G17" s="198">
        <v>64.945</v>
      </c>
      <c r="H17" s="198">
        <v>54.149</v>
      </c>
      <c r="I17" s="197">
        <f t="shared" si="0"/>
        <v>1010.1830000000001</v>
      </c>
      <c r="J17" s="197">
        <f t="shared" si="1"/>
        <v>11571.781</v>
      </c>
    </row>
    <row r="18" spans="1:10" s="1" customFormat="1" ht="24.75" customHeight="1" thickBot="1">
      <c r="A18" s="200" t="s">
        <v>36</v>
      </c>
      <c r="B18" s="201">
        <v>1.102</v>
      </c>
      <c r="C18" s="30">
        <v>2.717</v>
      </c>
      <c r="D18" s="37">
        <v>784.101</v>
      </c>
      <c r="E18" s="202">
        <v>21.415</v>
      </c>
      <c r="F18" s="202">
        <v>65.779</v>
      </c>
      <c r="G18" s="202">
        <v>57.449</v>
      </c>
      <c r="H18" s="202">
        <v>69.755</v>
      </c>
      <c r="I18" s="203">
        <f t="shared" si="0"/>
        <v>1002.3179999999999</v>
      </c>
      <c r="J18" s="197">
        <f t="shared" si="1"/>
        <v>12574.099</v>
      </c>
    </row>
    <row r="19" spans="1:10" s="1" customFormat="1" ht="24.75" customHeight="1" thickBot="1">
      <c r="A19" s="26" t="s">
        <v>161</v>
      </c>
      <c r="B19" s="204">
        <f>SUM(B7:B18)</f>
        <v>46.01</v>
      </c>
      <c r="C19" s="204">
        <f aca="true" t="shared" si="2" ref="C19:I19">SUM(C7:C18)</f>
        <v>61.40900000000001</v>
      </c>
      <c r="D19" s="204">
        <f t="shared" si="2"/>
        <v>10114.825</v>
      </c>
      <c r="E19" s="204">
        <f t="shared" si="2"/>
        <v>263.59200000000004</v>
      </c>
      <c r="F19" s="204">
        <f t="shared" si="2"/>
        <v>791.457</v>
      </c>
      <c r="G19" s="204">
        <f t="shared" si="2"/>
        <v>447.55400000000003</v>
      </c>
      <c r="H19" s="204">
        <f t="shared" si="2"/>
        <v>849.252</v>
      </c>
      <c r="I19" s="204">
        <f t="shared" si="2"/>
        <v>12574.099</v>
      </c>
      <c r="J19" s="205"/>
    </row>
    <row r="20" spans="1:10" ht="24.75" customHeight="1" thickBot="1">
      <c r="A20" s="26" t="s">
        <v>162</v>
      </c>
      <c r="B20" s="206">
        <f>B19/12</f>
        <v>3.8341666666666665</v>
      </c>
      <c r="C20" s="206">
        <f aca="true" t="shared" si="3" ref="C20:I20">C19/12</f>
        <v>5.117416666666668</v>
      </c>
      <c r="D20" s="206">
        <f t="shared" si="3"/>
        <v>842.9020833333334</v>
      </c>
      <c r="E20" s="206">
        <f t="shared" si="3"/>
        <v>21.966000000000005</v>
      </c>
      <c r="F20" s="206">
        <f t="shared" si="3"/>
        <v>65.95475</v>
      </c>
      <c r="G20" s="206">
        <f t="shared" si="3"/>
        <v>37.29616666666667</v>
      </c>
      <c r="H20" s="206">
        <f t="shared" si="3"/>
        <v>70.771</v>
      </c>
      <c r="I20" s="206">
        <f t="shared" si="3"/>
        <v>1047.8415833333333</v>
      </c>
      <c r="J20" s="207"/>
    </row>
  </sheetData>
  <sheetProtection/>
  <mergeCells count="7">
    <mergeCell ref="J19:J20"/>
    <mergeCell ref="B4:J4"/>
    <mergeCell ref="B5:C5"/>
    <mergeCell ref="D5:E5"/>
    <mergeCell ref="F5:H5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2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15" customWidth="1"/>
    <col min="2" max="2" width="10.57421875" style="162" customWidth="1"/>
    <col min="3" max="3" width="20.00390625" style="15" customWidth="1"/>
    <col min="4" max="4" width="15.00390625" style="15" customWidth="1"/>
    <col min="5" max="5" width="12.7109375" style="15" customWidth="1"/>
    <col min="6" max="6" width="14.00390625" style="15" customWidth="1"/>
    <col min="7" max="9" width="16.8515625" style="15" customWidth="1"/>
    <col min="10" max="11" width="11.421875" style="15" customWidth="1"/>
    <col min="12" max="14" width="26.421875" style="15" customWidth="1"/>
    <col min="15" max="15" width="14.140625" style="15" customWidth="1"/>
    <col min="16" max="17" width="9.140625" style="15" customWidth="1"/>
    <col min="18" max="16384" width="9.140625" style="15" customWidth="1"/>
  </cols>
  <sheetData>
    <row r="1" spans="1:12" s="14" customFormat="1" ht="20.25">
      <c r="A1" s="112" t="s">
        <v>164</v>
      </c>
      <c r="B1" s="159"/>
      <c r="C1" s="49"/>
      <c r="D1" s="13"/>
      <c r="E1" s="50"/>
      <c r="F1" s="51"/>
      <c r="G1" s="51"/>
      <c r="H1" s="13"/>
      <c r="I1" s="13"/>
      <c r="J1" s="13"/>
      <c r="K1" s="13"/>
      <c r="L1" s="13"/>
    </row>
    <row r="2" spans="1:13" s="1" customFormat="1" ht="12.75">
      <c r="A2" s="1" t="s">
        <v>7</v>
      </c>
      <c r="B2" s="9"/>
      <c r="C2" s="48"/>
      <c r="D2" s="48"/>
      <c r="E2" s="48"/>
      <c r="F2" s="48"/>
      <c r="G2" s="48"/>
      <c r="H2" s="64"/>
      <c r="I2" s="48"/>
      <c r="J2" s="48"/>
      <c r="K2" s="48"/>
      <c r="L2" s="48"/>
      <c r="M2" s="48"/>
    </row>
    <row r="3" spans="1:12" s="14" customFormat="1" ht="16.5" thickBot="1">
      <c r="A3" s="1" t="s">
        <v>153</v>
      </c>
      <c r="B3" s="159"/>
      <c r="C3" s="49"/>
      <c r="D3" s="13"/>
      <c r="E3" s="13"/>
      <c r="F3" s="13"/>
      <c r="G3" s="13"/>
      <c r="H3" s="163"/>
      <c r="I3" s="13"/>
      <c r="J3" s="13"/>
      <c r="K3" s="13"/>
      <c r="L3" s="13"/>
    </row>
    <row r="4" spans="1:12" s="14" customFormat="1" ht="16.5" thickBot="1">
      <c r="A4" s="1"/>
      <c r="B4" s="159"/>
      <c r="C4" s="49"/>
      <c r="D4" s="13"/>
      <c r="E4" s="13"/>
      <c r="F4" s="13"/>
      <c r="G4" s="13"/>
      <c r="H4" s="163"/>
      <c r="I4" s="13"/>
      <c r="J4" s="13"/>
      <c r="K4" s="13"/>
      <c r="L4" s="13"/>
    </row>
    <row r="5" spans="1:15" s="52" customFormat="1" ht="78.75" customHeight="1" thickBot="1">
      <c r="A5" s="182" t="s">
        <v>1</v>
      </c>
      <c r="B5" s="183" t="s">
        <v>0</v>
      </c>
      <c r="C5" s="181" t="s">
        <v>136</v>
      </c>
      <c r="D5" s="181" t="s">
        <v>137</v>
      </c>
      <c r="E5" s="181" t="s">
        <v>138</v>
      </c>
      <c r="F5" s="181" t="s">
        <v>139</v>
      </c>
      <c r="G5" s="27" t="s">
        <v>2</v>
      </c>
      <c r="H5" s="27" t="s">
        <v>3</v>
      </c>
      <c r="I5" s="22" t="s">
        <v>124</v>
      </c>
      <c r="J5" s="181" t="s">
        <v>142</v>
      </c>
      <c r="K5" s="182"/>
      <c r="L5" s="27" t="s">
        <v>4</v>
      </c>
      <c r="M5" s="27" t="s">
        <v>5</v>
      </c>
      <c r="N5" s="27" t="s">
        <v>6</v>
      </c>
      <c r="O5" s="22" t="s">
        <v>146</v>
      </c>
    </row>
    <row r="6" spans="1:15" s="12" customFormat="1" ht="115.5" thickBot="1">
      <c r="A6" s="182"/>
      <c r="B6" s="183"/>
      <c r="C6" s="182"/>
      <c r="D6" s="182"/>
      <c r="E6" s="182"/>
      <c r="F6" s="182"/>
      <c r="G6" s="22" t="s">
        <v>140</v>
      </c>
      <c r="H6" s="22" t="s">
        <v>141</v>
      </c>
      <c r="I6" s="22" t="s">
        <v>141</v>
      </c>
      <c r="J6" s="22" t="s">
        <v>143</v>
      </c>
      <c r="K6" s="22" t="s">
        <v>144</v>
      </c>
      <c r="L6" s="22" t="s">
        <v>145</v>
      </c>
      <c r="M6" s="22" t="s">
        <v>145</v>
      </c>
      <c r="N6" s="22" t="s">
        <v>145</v>
      </c>
      <c r="O6" s="22" t="s">
        <v>147</v>
      </c>
    </row>
    <row r="7" spans="1:15" s="14" customFormat="1" ht="12.75">
      <c r="A7" s="53">
        <v>3</v>
      </c>
      <c r="B7" s="152" t="s">
        <v>70</v>
      </c>
      <c r="C7" s="54">
        <v>31700</v>
      </c>
      <c r="D7" s="54">
        <v>31000</v>
      </c>
      <c r="E7" s="54">
        <v>19300</v>
      </c>
      <c r="F7" s="54">
        <v>16300</v>
      </c>
      <c r="G7" s="54">
        <v>19500</v>
      </c>
      <c r="H7" s="54"/>
      <c r="I7" s="54"/>
      <c r="J7" s="54"/>
      <c r="K7" s="54"/>
      <c r="L7" s="54"/>
      <c r="M7" s="54"/>
      <c r="N7" s="54"/>
      <c r="O7" s="54"/>
    </row>
    <row r="8" spans="1:15" s="14" customFormat="1" ht="12.75">
      <c r="A8" s="55">
        <v>4</v>
      </c>
      <c r="B8" s="153" t="s">
        <v>70</v>
      </c>
      <c r="C8" s="56"/>
      <c r="D8" s="56"/>
      <c r="E8" s="56"/>
      <c r="F8" s="56"/>
      <c r="G8" s="56"/>
      <c r="H8" s="56"/>
      <c r="I8" s="56">
        <v>501</v>
      </c>
      <c r="J8" s="56"/>
      <c r="K8" s="56"/>
      <c r="L8" s="56"/>
      <c r="M8" s="56"/>
      <c r="N8" s="56"/>
      <c r="O8" s="56"/>
    </row>
    <row r="9" spans="1:15" s="14" customFormat="1" ht="12.75">
      <c r="A9" s="55">
        <v>5</v>
      </c>
      <c r="B9" s="153" t="s">
        <v>70</v>
      </c>
      <c r="C9" s="56"/>
      <c r="D9" s="56"/>
      <c r="E9" s="56"/>
      <c r="F9" s="56"/>
      <c r="G9" s="56"/>
      <c r="H9" s="56"/>
      <c r="I9" s="56"/>
      <c r="J9" s="56">
        <v>15900</v>
      </c>
      <c r="K9" s="56">
        <v>19300</v>
      </c>
      <c r="L9" s="56">
        <v>904</v>
      </c>
      <c r="M9" s="56">
        <v>928</v>
      </c>
      <c r="N9" s="56">
        <v>898</v>
      </c>
      <c r="O9" s="56"/>
    </row>
    <row r="10" spans="1:15" s="14" customFormat="1" ht="12.75">
      <c r="A10" s="55">
        <v>6</v>
      </c>
      <c r="B10" s="153" t="s">
        <v>70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>
        <v>947650</v>
      </c>
    </row>
    <row r="11" spans="1:15" s="14" customFormat="1" ht="12.75">
      <c r="A11" s="55">
        <v>8</v>
      </c>
      <c r="B11" s="153" t="s">
        <v>71</v>
      </c>
      <c r="C11" s="56">
        <v>32200</v>
      </c>
      <c r="D11" s="56">
        <v>31500</v>
      </c>
      <c r="E11" s="56">
        <v>19700</v>
      </c>
      <c r="F11" s="56">
        <v>19600</v>
      </c>
      <c r="G11" s="56">
        <v>19900</v>
      </c>
      <c r="H11" s="56"/>
      <c r="I11" s="56"/>
      <c r="J11" s="56"/>
      <c r="K11" s="56"/>
      <c r="L11" s="56"/>
      <c r="M11" s="56"/>
      <c r="N11" s="56"/>
      <c r="O11" s="56"/>
    </row>
    <row r="12" spans="1:15" s="14" customFormat="1" ht="12.75">
      <c r="A12" s="55">
        <v>9</v>
      </c>
      <c r="B12" s="153" t="s">
        <v>71</v>
      </c>
      <c r="C12" s="56"/>
      <c r="D12" s="56"/>
      <c r="E12" s="56"/>
      <c r="F12" s="56"/>
      <c r="G12" s="56"/>
      <c r="H12" s="56">
        <v>494</v>
      </c>
      <c r="I12" s="56"/>
      <c r="J12" s="56"/>
      <c r="K12" s="56"/>
      <c r="L12" s="56"/>
      <c r="M12" s="56"/>
      <c r="N12" s="56"/>
      <c r="O12" s="56"/>
    </row>
    <row r="13" spans="1:15" s="14" customFormat="1" ht="12.75">
      <c r="A13" s="55">
        <v>10</v>
      </c>
      <c r="B13" s="153" t="s">
        <v>71</v>
      </c>
      <c r="C13" s="56"/>
      <c r="D13" s="56"/>
      <c r="E13" s="56"/>
      <c r="F13" s="56"/>
      <c r="G13" s="56"/>
      <c r="H13" s="56"/>
      <c r="I13" s="56">
        <v>512</v>
      </c>
      <c r="J13" s="56"/>
      <c r="K13" s="56"/>
      <c r="L13" s="56"/>
      <c r="M13" s="56"/>
      <c r="N13" s="56"/>
      <c r="O13" s="56"/>
    </row>
    <row r="14" spans="1:15" s="14" customFormat="1" ht="12.75">
      <c r="A14" s="55">
        <v>11</v>
      </c>
      <c r="B14" s="153" t="s">
        <v>71</v>
      </c>
      <c r="C14" s="56"/>
      <c r="D14" s="56"/>
      <c r="E14" s="56"/>
      <c r="F14" s="56"/>
      <c r="G14" s="56"/>
      <c r="H14" s="56"/>
      <c r="I14" s="56"/>
      <c r="J14" s="56">
        <v>16300</v>
      </c>
      <c r="K14" s="56">
        <v>19900</v>
      </c>
      <c r="L14" s="56">
        <v>935</v>
      </c>
      <c r="M14" s="56">
        <v>962</v>
      </c>
      <c r="N14" s="56">
        <v>928</v>
      </c>
      <c r="O14" s="56"/>
    </row>
    <row r="15" spans="1:15" s="14" customFormat="1" ht="12.75">
      <c r="A15" s="55">
        <v>12</v>
      </c>
      <c r="B15" s="153" t="s">
        <v>71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>
        <v>972400</v>
      </c>
    </row>
    <row r="16" spans="1:15" s="14" customFormat="1" ht="12.75">
      <c r="A16" s="55">
        <v>15</v>
      </c>
      <c r="B16" s="153" t="s">
        <v>72</v>
      </c>
      <c r="C16" s="56">
        <v>32600</v>
      </c>
      <c r="D16" s="56">
        <v>31900</v>
      </c>
      <c r="E16" s="56">
        <v>20000</v>
      </c>
      <c r="F16" s="56">
        <v>17300</v>
      </c>
      <c r="G16" s="56">
        <v>20300</v>
      </c>
      <c r="H16" s="56"/>
      <c r="I16" s="56"/>
      <c r="J16" s="56"/>
      <c r="K16" s="56"/>
      <c r="L16" s="56"/>
      <c r="M16" s="56"/>
      <c r="N16" s="56"/>
      <c r="O16" s="56"/>
    </row>
    <row r="17" spans="1:15" s="14" customFormat="1" ht="12.75">
      <c r="A17" s="55">
        <v>16</v>
      </c>
      <c r="B17" s="153" t="s">
        <v>72</v>
      </c>
      <c r="C17" s="56"/>
      <c r="D17" s="56"/>
      <c r="E17" s="56"/>
      <c r="F17" s="56"/>
      <c r="G17" s="56"/>
      <c r="H17" s="56">
        <v>503</v>
      </c>
      <c r="I17" s="56"/>
      <c r="J17" s="56"/>
      <c r="K17" s="56"/>
      <c r="L17" s="56"/>
      <c r="M17" s="56"/>
      <c r="N17" s="56"/>
      <c r="O17" s="56"/>
    </row>
    <row r="18" spans="1:15" s="14" customFormat="1" ht="12.75">
      <c r="A18" s="55">
        <v>17</v>
      </c>
      <c r="B18" s="153" t="s">
        <v>72</v>
      </c>
      <c r="C18" s="56"/>
      <c r="D18" s="56"/>
      <c r="E18" s="56"/>
      <c r="F18" s="56"/>
      <c r="G18" s="56"/>
      <c r="H18" s="56"/>
      <c r="I18" s="56">
        <v>520</v>
      </c>
      <c r="J18" s="56"/>
      <c r="K18" s="56"/>
      <c r="L18" s="56"/>
      <c r="M18" s="56"/>
      <c r="N18" s="56"/>
      <c r="O18" s="56"/>
    </row>
    <row r="19" spans="1:15" s="14" customFormat="1" ht="12.75">
      <c r="A19" s="55">
        <v>18</v>
      </c>
      <c r="B19" s="153" t="s">
        <v>72</v>
      </c>
      <c r="C19" s="56"/>
      <c r="D19" s="56"/>
      <c r="E19" s="56"/>
      <c r="F19" s="56"/>
      <c r="G19" s="56"/>
      <c r="H19" s="56"/>
      <c r="I19" s="56"/>
      <c r="J19" s="56">
        <v>16900</v>
      </c>
      <c r="K19" s="56">
        <v>20500</v>
      </c>
      <c r="L19" s="56">
        <v>969</v>
      </c>
      <c r="M19" s="56">
        <v>990</v>
      </c>
      <c r="N19" s="56">
        <v>963</v>
      </c>
      <c r="O19" s="56"/>
    </row>
    <row r="20" spans="1:15" s="14" customFormat="1" ht="12.75">
      <c r="A20" s="55">
        <v>19</v>
      </c>
      <c r="B20" s="153" t="s">
        <v>148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992750</v>
      </c>
    </row>
    <row r="21" spans="1:15" s="14" customFormat="1" ht="12.75">
      <c r="A21" s="55">
        <v>23</v>
      </c>
      <c r="B21" s="153" t="s">
        <v>73</v>
      </c>
      <c r="C21" s="56">
        <v>32800</v>
      </c>
      <c r="D21" s="56">
        <v>32100</v>
      </c>
      <c r="E21" s="56">
        <v>20100</v>
      </c>
      <c r="F21" s="56">
        <v>17400</v>
      </c>
      <c r="G21" s="56">
        <v>20400</v>
      </c>
      <c r="H21" s="56"/>
      <c r="I21" s="56"/>
      <c r="J21" s="56"/>
      <c r="K21" s="56"/>
      <c r="L21" s="56"/>
      <c r="M21" s="56"/>
      <c r="N21" s="56"/>
      <c r="O21" s="56"/>
    </row>
    <row r="22" spans="1:15" s="14" customFormat="1" ht="12.75">
      <c r="A22" s="55">
        <v>24</v>
      </c>
      <c r="B22" s="153" t="s">
        <v>73</v>
      </c>
      <c r="C22" s="56"/>
      <c r="D22" s="56"/>
      <c r="E22" s="56"/>
      <c r="F22" s="56"/>
      <c r="G22" s="56"/>
      <c r="H22" s="56">
        <v>508</v>
      </c>
      <c r="I22" s="56"/>
      <c r="J22" s="56"/>
      <c r="K22" s="56"/>
      <c r="L22" s="56"/>
      <c r="M22" s="56"/>
      <c r="N22" s="56"/>
      <c r="O22" s="56"/>
    </row>
    <row r="23" spans="1:15" s="14" customFormat="1" ht="12.75">
      <c r="A23" s="55">
        <v>25</v>
      </c>
      <c r="B23" s="153" t="s">
        <v>73</v>
      </c>
      <c r="C23" s="56"/>
      <c r="D23" s="56"/>
      <c r="E23" s="56"/>
      <c r="F23" s="56"/>
      <c r="G23" s="56"/>
      <c r="H23" s="56"/>
      <c r="I23" s="56">
        <v>523</v>
      </c>
      <c r="J23" s="56"/>
      <c r="K23" s="56"/>
      <c r="L23" s="56"/>
      <c r="M23" s="56"/>
      <c r="N23" s="56"/>
      <c r="O23" s="56"/>
    </row>
    <row r="24" spans="1:15" s="14" customFormat="1" ht="12.75">
      <c r="A24" s="55">
        <v>26</v>
      </c>
      <c r="B24" s="153" t="s">
        <v>73</v>
      </c>
      <c r="C24" s="56"/>
      <c r="D24" s="56"/>
      <c r="E24" s="56"/>
      <c r="F24" s="56"/>
      <c r="G24" s="56"/>
      <c r="H24" s="56"/>
      <c r="I24" s="56"/>
      <c r="J24" s="56">
        <v>17200</v>
      </c>
      <c r="K24" s="56">
        <v>21000</v>
      </c>
      <c r="L24" s="56">
        <v>994</v>
      </c>
      <c r="M24" s="56">
        <v>1004</v>
      </c>
      <c r="N24" s="56">
        <v>991</v>
      </c>
      <c r="O24" s="56"/>
    </row>
    <row r="25" spans="1:15" s="14" customFormat="1" ht="13.5" thickBot="1">
      <c r="A25" s="57">
        <v>27</v>
      </c>
      <c r="B25" s="154" t="s">
        <v>73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>
        <v>997700</v>
      </c>
    </row>
    <row r="26" spans="1:15" s="14" customFormat="1" ht="12.75">
      <c r="A26" s="155">
        <v>29</v>
      </c>
      <c r="B26" s="158" t="s">
        <v>74</v>
      </c>
      <c r="C26" s="156">
        <v>32700</v>
      </c>
      <c r="D26" s="156">
        <v>32000</v>
      </c>
      <c r="E26" s="156">
        <v>19800</v>
      </c>
      <c r="F26" s="156">
        <v>17000</v>
      </c>
      <c r="G26" s="156">
        <v>20100</v>
      </c>
      <c r="H26" s="156"/>
      <c r="I26" s="156"/>
      <c r="J26" s="156"/>
      <c r="K26" s="156"/>
      <c r="L26" s="156"/>
      <c r="M26" s="156"/>
      <c r="N26" s="156"/>
      <c r="O26" s="156"/>
    </row>
    <row r="27" spans="1:15" s="14" customFormat="1" ht="12.75">
      <c r="A27" s="55">
        <v>30</v>
      </c>
      <c r="B27" s="153" t="s">
        <v>74</v>
      </c>
      <c r="C27" s="56"/>
      <c r="D27" s="56"/>
      <c r="E27" s="56"/>
      <c r="F27" s="56"/>
      <c r="G27" s="56"/>
      <c r="H27" s="56">
        <v>503</v>
      </c>
      <c r="I27" s="56"/>
      <c r="J27" s="56"/>
      <c r="K27" s="56"/>
      <c r="L27" s="56"/>
      <c r="M27" s="56"/>
      <c r="N27" s="56"/>
      <c r="O27" s="56"/>
    </row>
    <row r="28" spans="1:15" s="14" customFormat="1" ht="12.75">
      <c r="A28" s="55">
        <v>31</v>
      </c>
      <c r="B28" s="153" t="s">
        <v>129</v>
      </c>
      <c r="C28" s="56"/>
      <c r="D28" s="56"/>
      <c r="E28" s="56"/>
      <c r="F28" s="56"/>
      <c r="G28" s="56"/>
      <c r="H28" s="56"/>
      <c r="I28" s="56">
        <v>519</v>
      </c>
      <c r="J28" s="56"/>
      <c r="K28" s="56"/>
      <c r="L28" s="56"/>
      <c r="M28" s="56"/>
      <c r="N28" s="56"/>
      <c r="O28" s="56"/>
    </row>
    <row r="29" spans="1:15" s="14" customFormat="1" ht="12.75">
      <c r="A29" s="55">
        <v>32</v>
      </c>
      <c r="B29" s="153" t="s">
        <v>74</v>
      </c>
      <c r="C29" s="56"/>
      <c r="D29" s="56"/>
      <c r="E29" s="56"/>
      <c r="F29" s="56"/>
      <c r="G29" s="56"/>
      <c r="H29" s="56"/>
      <c r="I29" s="56"/>
      <c r="J29" s="56">
        <v>17500</v>
      </c>
      <c r="K29" s="56">
        <v>21300</v>
      </c>
      <c r="L29" s="56">
        <v>1009</v>
      </c>
      <c r="M29" s="56">
        <v>1009</v>
      </c>
      <c r="N29" s="56">
        <v>1010</v>
      </c>
      <c r="O29" s="56"/>
    </row>
    <row r="30" spans="1:15" s="14" customFormat="1" ht="12.75">
      <c r="A30" s="55">
        <v>33</v>
      </c>
      <c r="B30" s="153" t="s">
        <v>129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>
        <v>977350</v>
      </c>
    </row>
    <row r="31" spans="1:15" s="14" customFormat="1" ht="12.75">
      <c r="A31" s="55">
        <v>40</v>
      </c>
      <c r="B31" s="153" t="s">
        <v>75</v>
      </c>
      <c r="C31" s="56">
        <v>32400</v>
      </c>
      <c r="D31" s="56">
        <v>31700</v>
      </c>
      <c r="E31" s="56">
        <v>19400</v>
      </c>
      <c r="F31" s="56">
        <v>16400</v>
      </c>
      <c r="G31" s="56">
        <v>19700</v>
      </c>
      <c r="H31" s="56"/>
      <c r="I31" s="56"/>
      <c r="J31" s="56"/>
      <c r="K31" s="56"/>
      <c r="L31" s="56"/>
      <c r="M31" s="56"/>
      <c r="N31" s="56"/>
      <c r="O31" s="56"/>
    </row>
    <row r="32" spans="1:15" s="14" customFormat="1" ht="12.75">
      <c r="A32" s="55">
        <v>41</v>
      </c>
      <c r="B32" s="153" t="s">
        <v>75</v>
      </c>
      <c r="C32" s="56"/>
      <c r="D32" s="56"/>
      <c r="E32" s="56"/>
      <c r="F32" s="56"/>
      <c r="G32" s="56"/>
      <c r="H32" s="56">
        <v>492</v>
      </c>
      <c r="I32" s="56"/>
      <c r="J32" s="56"/>
      <c r="K32" s="56"/>
      <c r="L32" s="56"/>
      <c r="M32" s="56"/>
      <c r="N32" s="56"/>
      <c r="O32" s="56"/>
    </row>
    <row r="33" spans="1:15" s="14" customFormat="1" ht="12.75">
      <c r="A33" s="55">
        <v>42</v>
      </c>
      <c r="B33" s="153" t="s">
        <v>75</v>
      </c>
      <c r="C33" s="56"/>
      <c r="D33" s="56"/>
      <c r="E33" s="56"/>
      <c r="F33" s="56"/>
      <c r="G33" s="56"/>
      <c r="H33" s="56"/>
      <c r="I33" s="56">
        <v>508</v>
      </c>
      <c r="J33" s="56"/>
      <c r="K33" s="56"/>
      <c r="L33" s="56"/>
      <c r="M33" s="56"/>
      <c r="N33" s="56"/>
      <c r="O33" s="56"/>
    </row>
    <row r="34" spans="1:15" s="14" customFormat="1" ht="12.75">
      <c r="A34" s="55">
        <v>43</v>
      </c>
      <c r="B34" s="153" t="s">
        <v>75</v>
      </c>
      <c r="C34" s="56"/>
      <c r="D34" s="56"/>
      <c r="E34" s="56"/>
      <c r="F34" s="56"/>
      <c r="G34" s="56"/>
      <c r="H34" s="56"/>
      <c r="I34" s="56"/>
      <c r="J34" s="56">
        <v>17500</v>
      </c>
      <c r="K34" s="56">
        <v>21300</v>
      </c>
      <c r="L34" s="56">
        <v>1012</v>
      </c>
      <c r="M34" s="56">
        <v>989</v>
      </c>
      <c r="N34" s="56">
        <v>1018</v>
      </c>
      <c r="O34" s="56"/>
    </row>
    <row r="35" spans="1:15" s="14" customFormat="1" ht="12.75">
      <c r="A35" s="55">
        <v>44</v>
      </c>
      <c r="B35" s="153" t="s">
        <v>75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>
        <v>947650</v>
      </c>
    </row>
    <row r="36" spans="1:15" s="14" customFormat="1" ht="12.75">
      <c r="A36" s="55">
        <v>50</v>
      </c>
      <c r="B36" s="153" t="s">
        <v>76</v>
      </c>
      <c r="C36" s="56">
        <v>32100</v>
      </c>
      <c r="D36" s="56">
        <v>31400</v>
      </c>
      <c r="E36" s="56">
        <v>19000</v>
      </c>
      <c r="F36" s="56">
        <v>15900</v>
      </c>
      <c r="G36" s="56">
        <v>19200</v>
      </c>
      <c r="H36" s="56"/>
      <c r="I36" s="56"/>
      <c r="J36" s="56"/>
      <c r="K36" s="56"/>
      <c r="L36" s="56"/>
      <c r="M36" s="56"/>
      <c r="N36" s="56"/>
      <c r="O36" s="56"/>
    </row>
    <row r="37" spans="1:15" s="14" customFormat="1" ht="12.75">
      <c r="A37" s="55">
        <v>51</v>
      </c>
      <c r="B37" s="153" t="s">
        <v>76</v>
      </c>
      <c r="C37" s="56"/>
      <c r="D37" s="56"/>
      <c r="E37" s="56"/>
      <c r="F37" s="56"/>
      <c r="G37" s="56"/>
      <c r="H37" s="56">
        <v>480</v>
      </c>
      <c r="I37" s="56"/>
      <c r="J37" s="56"/>
      <c r="K37" s="56"/>
      <c r="L37" s="56"/>
      <c r="M37" s="56"/>
      <c r="N37" s="56"/>
      <c r="O37" s="56"/>
    </row>
    <row r="38" spans="1:15" s="14" customFormat="1" ht="12.75">
      <c r="A38" s="55">
        <v>52</v>
      </c>
      <c r="B38" s="153" t="s">
        <v>76</v>
      </c>
      <c r="C38" s="56"/>
      <c r="D38" s="56"/>
      <c r="E38" s="56"/>
      <c r="F38" s="56"/>
      <c r="G38" s="56"/>
      <c r="H38" s="56"/>
      <c r="I38" s="56">
        <v>499</v>
      </c>
      <c r="J38" s="56"/>
      <c r="K38" s="56"/>
      <c r="L38" s="56"/>
      <c r="M38" s="56"/>
      <c r="N38" s="56"/>
      <c r="O38" s="56"/>
    </row>
    <row r="39" spans="1:15" s="14" customFormat="1" ht="12.75">
      <c r="A39" s="55">
        <v>53</v>
      </c>
      <c r="B39" s="153" t="s">
        <v>76</v>
      </c>
      <c r="C39" s="56"/>
      <c r="D39" s="56"/>
      <c r="E39" s="56"/>
      <c r="F39" s="56"/>
      <c r="G39" s="56"/>
      <c r="H39" s="56"/>
      <c r="I39" s="56"/>
      <c r="J39" s="56">
        <v>17200</v>
      </c>
      <c r="K39" s="56">
        <v>20900</v>
      </c>
      <c r="L39" s="56">
        <v>990</v>
      </c>
      <c r="M39" s="56">
        <v>965</v>
      </c>
      <c r="N39" s="56">
        <v>996</v>
      </c>
      <c r="O39" s="56"/>
    </row>
    <row r="40" spans="1:15" s="14" customFormat="1" ht="12.75">
      <c r="A40" s="55">
        <v>54</v>
      </c>
      <c r="B40" s="153" t="s">
        <v>76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>
        <v>922350</v>
      </c>
    </row>
    <row r="41" spans="1:15" s="14" customFormat="1" ht="12.75">
      <c r="A41" s="55">
        <v>59</v>
      </c>
      <c r="B41" s="153" t="s">
        <v>77</v>
      </c>
      <c r="C41" s="56">
        <v>32000</v>
      </c>
      <c r="D41" s="56">
        <v>31300</v>
      </c>
      <c r="E41" s="56">
        <v>19000</v>
      </c>
      <c r="F41" s="56">
        <v>16000</v>
      </c>
      <c r="G41" s="56">
        <v>19200</v>
      </c>
      <c r="H41" s="56"/>
      <c r="I41" s="56"/>
      <c r="J41" s="56"/>
      <c r="K41" s="56"/>
      <c r="L41" s="56"/>
      <c r="M41" s="56"/>
      <c r="N41" s="56"/>
      <c r="O41" s="56"/>
    </row>
    <row r="42" spans="1:15" s="14" customFormat="1" ht="12.75">
      <c r="A42" s="55">
        <v>60</v>
      </c>
      <c r="B42" s="153" t="s">
        <v>77</v>
      </c>
      <c r="C42" s="56"/>
      <c r="D42" s="56"/>
      <c r="E42" s="56"/>
      <c r="F42" s="56"/>
      <c r="G42" s="56"/>
      <c r="H42" s="56">
        <v>478</v>
      </c>
      <c r="I42" s="56"/>
      <c r="J42" s="56"/>
      <c r="K42" s="56"/>
      <c r="L42" s="56"/>
      <c r="M42" s="56"/>
      <c r="N42" s="56"/>
      <c r="O42" s="56"/>
    </row>
    <row r="43" spans="1:15" s="14" customFormat="1" ht="12.75">
      <c r="A43" s="55">
        <v>61</v>
      </c>
      <c r="B43" s="153" t="s">
        <v>77</v>
      </c>
      <c r="C43" s="56"/>
      <c r="D43" s="56"/>
      <c r="E43" s="56"/>
      <c r="F43" s="56"/>
      <c r="G43" s="56"/>
      <c r="H43" s="56"/>
      <c r="I43" s="56"/>
      <c r="J43" s="56">
        <v>16800</v>
      </c>
      <c r="K43" s="56">
        <v>20400</v>
      </c>
      <c r="L43" s="56">
        <v>962</v>
      </c>
      <c r="M43" s="56">
        <v>948</v>
      </c>
      <c r="N43" s="56">
        <v>965</v>
      </c>
      <c r="O43" s="56"/>
    </row>
    <row r="44" spans="1:15" s="14" customFormat="1" ht="13.5" thickBot="1">
      <c r="A44" s="57">
        <v>62</v>
      </c>
      <c r="B44" s="154" t="s">
        <v>77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>
        <v>927850</v>
      </c>
    </row>
    <row r="45" spans="1:15" s="14" customFormat="1" ht="12.75">
      <c r="A45" s="155">
        <v>69</v>
      </c>
      <c r="B45" s="158" t="s">
        <v>78</v>
      </c>
      <c r="C45" s="156">
        <v>32200</v>
      </c>
      <c r="D45" s="156">
        <v>31500</v>
      </c>
      <c r="E45" s="156">
        <v>19300</v>
      </c>
      <c r="F45" s="156">
        <v>16300</v>
      </c>
      <c r="G45" s="156">
        <v>19500</v>
      </c>
      <c r="H45" s="156"/>
      <c r="I45" s="156"/>
      <c r="J45" s="156"/>
      <c r="K45" s="156"/>
      <c r="L45" s="156"/>
      <c r="M45" s="156"/>
      <c r="N45" s="156"/>
      <c r="O45" s="156"/>
    </row>
    <row r="46" spans="1:15" s="14" customFormat="1" ht="12.75">
      <c r="A46" s="55">
        <v>70</v>
      </c>
      <c r="B46" s="153" t="s">
        <v>122</v>
      </c>
      <c r="C46" s="56"/>
      <c r="D46" s="56"/>
      <c r="E46" s="56"/>
      <c r="F46" s="56"/>
      <c r="G46" s="56"/>
      <c r="H46" s="56">
        <v>480</v>
      </c>
      <c r="I46" s="56"/>
      <c r="J46" s="56"/>
      <c r="K46" s="56"/>
      <c r="L46" s="56"/>
      <c r="M46" s="56"/>
      <c r="N46" s="56"/>
      <c r="O46" s="56"/>
    </row>
    <row r="47" spans="1:15" s="14" customFormat="1" ht="12.75">
      <c r="A47" s="55">
        <v>71</v>
      </c>
      <c r="B47" s="153" t="s">
        <v>78</v>
      </c>
      <c r="C47" s="56"/>
      <c r="D47" s="56"/>
      <c r="E47" s="56"/>
      <c r="F47" s="56"/>
      <c r="G47" s="56"/>
      <c r="H47" s="56"/>
      <c r="I47" s="56">
        <v>502</v>
      </c>
      <c r="J47" s="56"/>
      <c r="K47" s="56"/>
      <c r="L47" s="56"/>
      <c r="M47" s="56"/>
      <c r="N47" s="56"/>
      <c r="O47" s="56"/>
    </row>
    <row r="48" spans="1:15" s="14" customFormat="1" ht="12.75">
      <c r="A48" s="55">
        <v>72</v>
      </c>
      <c r="B48" s="153" t="s">
        <v>78</v>
      </c>
      <c r="C48" s="56"/>
      <c r="D48" s="56"/>
      <c r="E48" s="56"/>
      <c r="F48" s="56"/>
      <c r="G48" s="56"/>
      <c r="H48" s="56"/>
      <c r="I48" s="56"/>
      <c r="J48" s="56">
        <v>16400</v>
      </c>
      <c r="K48" s="56">
        <v>19900</v>
      </c>
      <c r="L48" s="56">
        <v>937</v>
      </c>
      <c r="M48" s="56">
        <v>940</v>
      </c>
      <c r="N48" s="56">
        <v>936</v>
      </c>
      <c r="O48" s="56"/>
    </row>
    <row r="49" spans="1:15" s="14" customFormat="1" ht="12.75">
      <c r="A49" s="55">
        <v>73</v>
      </c>
      <c r="B49" s="153" t="s">
        <v>122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>
        <v>942700</v>
      </c>
    </row>
    <row r="50" spans="1:15" s="14" customFormat="1" ht="12.75">
      <c r="A50" s="55">
        <v>75</v>
      </c>
      <c r="B50" s="153" t="s">
        <v>79</v>
      </c>
      <c r="C50" s="56">
        <v>32200</v>
      </c>
      <c r="D50" s="56">
        <v>31500</v>
      </c>
      <c r="E50" s="56">
        <v>19300</v>
      </c>
      <c r="F50" s="56">
        <v>19300</v>
      </c>
      <c r="G50" s="56">
        <v>19500</v>
      </c>
      <c r="H50" s="56"/>
      <c r="I50" s="56"/>
      <c r="J50" s="56"/>
      <c r="K50" s="56"/>
      <c r="L50" s="56"/>
      <c r="M50" s="56"/>
      <c r="N50" s="56"/>
      <c r="O50" s="56"/>
    </row>
    <row r="51" spans="1:15" s="14" customFormat="1" ht="12.75">
      <c r="A51" s="55">
        <v>86</v>
      </c>
      <c r="B51" s="153" t="s">
        <v>80</v>
      </c>
      <c r="C51" s="56">
        <v>32500</v>
      </c>
      <c r="D51" s="56">
        <v>31800</v>
      </c>
      <c r="E51" s="56">
        <v>19600</v>
      </c>
      <c r="F51" s="56">
        <v>19800</v>
      </c>
      <c r="G51" s="56">
        <v>19800</v>
      </c>
      <c r="H51" s="56"/>
      <c r="I51" s="56"/>
      <c r="J51" s="56"/>
      <c r="K51" s="56"/>
      <c r="L51" s="56"/>
      <c r="M51" s="56"/>
      <c r="N51" s="56"/>
      <c r="O51" s="56"/>
    </row>
    <row r="52" spans="1:15" s="14" customFormat="1" ht="12.75">
      <c r="A52" s="55">
        <v>87</v>
      </c>
      <c r="B52" s="153" t="s">
        <v>123</v>
      </c>
      <c r="C52" s="56"/>
      <c r="D52" s="56"/>
      <c r="E52" s="56"/>
      <c r="F52" s="56"/>
      <c r="G52" s="56"/>
      <c r="H52" s="56">
        <v>482</v>
      </c>
      <c r="I52" s="56"/>
      <c r="J52" s="56"/>
      <c r="K52" s="56"/>
      <c r="L52" s="56"/>
      <c r="M52" s="56"/>
      <c r="N52" s="56"/>
      <c r="O52" s="56"/>
    </row>
    <row r="53" spans="1:15" s="14" customFormat="1" ht="12.75">
      <c r="A53" s="55">
        <v>88</v>
      </c>
      <c r="B53" s="153" t="s">
        <v>123</v>
      </c>
      <c r="C53" s="56"/>
      <c r="D53" s="56"/>
      <c r="E53" s="56"/>
      <c r="F53" s="56"/>
      <c r="G53" s="56"/>
      <c r="H53" s="56"/>
      <c r="I53" s="56">
        <v>506</v>
      </c>
      <c r="J53" s="56"/>
      <c r="K53" s="56"/>
      <c r="L53" s="56"/>
      <c r="M53" s="56"/>
      <c r="N53" s="56"/>
      <c r="O53" s="56"/>
    </row>
    <row r="54" spans="1:15" s="14" customFormat="1" ht="12.75">
      <c r="A54" s="55">
        <v>89</v>
      </c>
      <c r="B54" s="153" t="s">
        <v>80</v>
      </c>
      <c r="C54" s="56"/>
      <c r="D54" s="56"/>
      <c r="E54" s="56"/>
      <c r="F54" s="56"/>
      <c r="G54" s="56"/>
      <c r="H54" s="56"/>
      <c r="I54" s="56"/>
      <c r="J54" s="56">
        <v>16000</v>
      </c>
      <c r="K54" s="56">
        <v>19400</v>
      </c>
      <c r="L54" s="56">
        <v>912</v>
      </c>
      <c r="M54" s="56">
        <v>942</v>
      </c>
      <c r="N54" s="56">
        <v>905</v>
      </c>
      <c r="O54" s="56"/>
    </row>
    <row r="55" spans="1:15" s="14" customFormat="1" ht="12.75">
      <c r="A55" s="55">
        <v>96</v>
      </c>
      <c r="B55" s="153" t="s">
        <v>81</v>
      </c>
      <c r="C55" s="56">
        <v>33100</v>
      </c>
      <c r="D55" s="56">
        <v>32500</v>
      </c>
      <c r="E55" s="56">
        <v>20100</v>
      </c>
      <c r="F55" s="56">
        <v>20400</v>
      </c>
      <c r="G55" s="56">
        <v>20400</v>
      </c>
      <c r="H55" s="56"/>
      <c r="I55" s="56"/>
      <c r="J55" s="56"/>
      <c r="K55" s="56"/>
      <c r="L55" s="56"/>
      <c r="M55" s="56"/>
      <c r="N55" s="56"/>
      <c r="O55" s="56"/>
    </row>
    <row r="56" spans="1:15" s="14" customFormat="1" ht="12.75">
      <c r="A56" s="55">
        <v>97</v>
      </c>
      <c r="B56" s="153" t="s">
        <v>81</v>
      </c>
      <c r="C56" s="56"/>
      <c r="D56" s="56"/>
      <c r="E56" s="56"/>
      <c r="F56" s="56"/>
      <c r="G56" s="56"/>
      <c r="H56" s="56">
        <v>488</v>
      </c>
      <c r="I56" s="56"/>
      <c r="J56" s="56"/>
      <c r="K56" s="56"/>
      <c r="L56" s="56"/>
      <c r="M56" s="56"/>
      <c r="N56" s="56"/>
      <c r="O56" s="56"/>
    </row>
    <row r="57" spans="1:15" s="14" customFormat="1" ht="12.75">
      <c r="A57" s="55">
        <v>98</v>
      </c>
      <c r="B57" s="153" t="s">
        <v>81</v>
      </c>
      <c r="C57" s="56"/>
      <c r="D57" s="56"/>
      <c r="E57" s="56"/>
      <c r="F57" s="56"/>
      <c r="G57" s="56"/>
      <c r="H57" s="56"/>
      <c r="I57" s="56">
        <v>512</v>
      </c>
      <c r="J57" s="56"/>
      <c r="K57" s="56"/>
      <c r="L57" s="56"/>
      <c r="M57" s="56"/>
      <c r="N57" s="56"/>
      <c r="O57" s="56"/>
    </row>
    <row r="58" spans="1:15" s="14" customFormat="1" ht="12.75">
      <c r="A58" s="55">
        <v>99</v>
      </c>
      <c r="B58" s="153" t="s">
        <v>81</v>
      </c>
      <c r="C58" s="56"/>
      <c r="D58" s="56"/>
      <c r="E58" s="56"/>
      <c r="F58" s="56"/>
      <c r="G58" s="56"/>
      <c r="H58" s="56"/>
      <c r="I58" s="56"/>
      <c r="J58" s="56">
        <v>15900</v>
      </c>
      <c r="K58" s="56">
        <v>19300</v>
      </c>
      <c r="L58" s="56">
        <v>903</v>
      </c>
      <c r="M58" s="56">
        <v>954</v>
      </c>
      <c r="N58" s="56">
        <v>890</v>
      </c>
      <c r="O58" s="56"/>
    </row>
    <row r="59" spans="1:15" s="14" customFormat="1" ht="12.75">
      <c r="A59" s="55">
        <v>105</v>
      </c>
      <c r="B59" s="153" t="s">
        <v>82</v>
      </c>
      <c r="C59" s="56">
        <v>33700</v>
      </c>
      <c r="D59" s="56">
        <v>33000</v>
      </c>
      <c r="E59" s="56">
        <v>20300</v>
      </c>
      <c r="F59" s="56">
        <v>20800</v>
      </c>
      <c r="G59" s="56">
        <v>20800</v>
      </c>
      <c r="H59" s="56"/>
      <c r="I59" s="56"/>
      <c r="J59" s="56"/>
      <c r="K59" s="56"/>
      <c r="L59" s="56"/>
      <c r="M59" s="56"/>
      <c r="N59" s="56"/>
      <c r="O59" s="56"/>
    </row>
    <row r="60" spans="1:15" s="14" customFormat="1" ht="12.75">
      <c r="A60" s="55">
        <v>106</v>
      </c>
      <c r="B60" s="153" t="s">
        <v>82</v>
      </c>
      <c r="C60" s="56"/>
      <c r="D60" s="56"/>
      <c r="E60" s="56"/>
      <c r="F60" s="56"/>
      <c r="G60" s="56"/>
      <c r="H60" s="56">
        <v>487</v>
      </c>
      <c r="I60" s="56"/>
      <c r="J60" s="56"/>
      <c r="K60" s="56"/>
      <c r="L60" s="56"/>
      <c r="M60" s="56"/>
      <c r="N60" s="56"/>
      <c r="O60" s="56"/>
    </row>
    <row r="61" spans="1:15" s="14" customFormat="1" ht="12.75">
      <c r="A61" s="55">
        <v>107</v>
      </c>
      <c r="B61" s="153" t="s">
        <v>130</v>
      </c>
      <c r="C61" s="56"/>
      <c r="D61" s="56"/>
      <c r="E61" s="56"/>
      <c r="F61" s="56"/>
      <c r="G61" s="56"/>
      <c r="H61" s="56"/>
      <c r="I61" s="56">
        <v>515</v>
      </c>
      <c r="J61" s="56"/>
      <c r="K61" s="56"/>
      <c r="L61" s="56"/>
      <c r="M61" s="56"/>
      <c r="N61" s="56"/>
      <c r="O61" s="56"/>
    </row>
    <row r="62" spans="1:15" s="14" customFormat="1" ht="12.75">
      <c r="A62" s="55">
        <v>108</v>
      </c>
      <c r="B62" s="153" t="s">
        <v>82</v>
      </c>
      <c r="C62" s="56"/>
      <c r="D62" s="56"/>
      <c r="E62" s="56"/>
      <c r="F62" s="56"/>
      <c r="G62" s="56"/>
      <c r="H62" s="56"/>
      <c r="I62" s="56"/>
      <c r="J62" s="56">
        <v>15800</v>
      </c>
      <c r="K62" s="56">
        <v>19200</v>
      </c>
      <c r="L62" s="56">
        <v>898</v>
      </c>
      <c r="M62" s="56">
        <v>959</v>
      </c>
      <c r="N62" s="56">
        <v>883</v>
      </c>
      <c r="O62" s="56"/>
    </row>
    <row r="63" spans="1:15" s="14" customFormat="1" ht="12.75">
      <c r="A63" s="55">
        <v>111</v>
      </c>
      <c r="B63" s="153" t="s">
        <v>83</v>
      </c>
      <c r="C63" s="56">
        <v>34000</v>
      </c>
      <c r="D63" s="56">
        <v>33300</v>
      </c>
      <c r="E63" s="56">
        <v>20500</v>
      </c>
      <c r="F63" s="56">
        <v>21000</v>
      </c>
      <c r="G63" s="56">
        <v>21000</v>
      </c>
      <c r="H63" s="56"/>
      <c r="I63" s="56"/>
      <c r="J63" s="56"/>
      <c r="K63" s="56"/>
      <c r="L63" s="56"/>
      <c r="M63" s="56"/>
      <c r="N63" s="56"/>
      <c r="O63" s="56"/>
    </row>
    <row r="64" spans="1:15" s="14" customFormat="1" ht="12.75">
      <c r="A64" s="55">
        <v>112</v>
      </c>
      <c r="B64" s="153" t="s">
        <v>83</v>
      </c>
      <c r="C64" s="56"/>
      <c r="D64" s="56"/>
      <c r="E64" s="56"/>
      <c r="F64" s="56"/>
      <c r="G64" s="56"/>
      <c r="H64" s="56">
        <v>488</v>
      </c>
      <c r="I64" s="56"/>
      <c r="J64" s="56"/>
      <c r="K64" s="56"/>
      <c r="L64" s="56"/>
      <c r="M64" s="56"/>
      <c r="N64" s="56"/>
      <c r="O64" s="56"/>
    </row>
    <row r="65" spans="1:15" s="14" customFormat="1" ht="12.75">
      <c r="A65" s="55">
        <v>113</v>
      </c>
      <c r="B65" s="153" t="s">
        <v>83</v>
      </c>
      <c r="C65" s="56"/>
      <c r="D65" s="56"/>
      <c r="E65" s="56"/>
      <c r="F65" s="56"/>
      <c r="G65" s="56"/>
      <c r="H65" s="56"/>
      <c r="I65" s="56">
        <v>519</v>
      </c>
      <c r="J65" s="56"/>
      <c r="K65" s="56"/>
      <c r="L65" s="56"/>
      <c r="M65" s="56"/>
      <c r="N65" s="56"/>
      <c r="O65" s="56"/>
    </row>
    <row r="66" spans="1:15" s="14" customFormat="1" ht="13.5" thickBot="1">
      <c r="A66" s="57">
        <v>114</v>
      </c>
      <c r="B66" s="154" t="s">
        <v>83</v>
      </c>
      <c r="C66" s="58"/>
      <c r="D66" s="58"/>
      <c r="E66" s="58"/>
      <c r="F66" s="58"/>
      <c r="G66" s="58"/>
      <c r="H66" s="58"/>
      <c r="I66" s="58"/>
      <c r="J66" s="58">
        <v>15600</v>
      </c>
      <c r="K66" s="58">
        <v>18900</v>
      </c>
      <c r="L66" s="58">
        <v>868</v>
      </c>
      <c r="M66" s="58">
        <v>945</v>
      </c>
      <c r="N66" s="58">
        <v>871</v>
      </c>
      <c r="O66" s="58"/>
    </row>
    <row r="67" spans="1:15" s="14" customFormat="1" ht="12.75">
      <c r="A67" s="155">
        <v>117</v>
      </c>
      <c r="B67" s="158" t="s">
        <v>84</v>
      </c>
      <c r="C67" s="156">
        <v>34300</v>
      </c>
      <c r="D67" s="156">
        <v>33600</v>
      </c>
      <c r="E67" s="156">
        <v>20700</v>
      </c>
      <c r="F67" s="156">
        <v>21200</v>
      </c>
      <c r="G67" s="156">
        <v>21400</v>
      </c>
      <c r="H67" s="156"/>
      <c r="I67" s="156"/>
      <c r="J67" s="156"/>
      <c r="K67" s="156"/>
      <c r="L67" s="156"/>
      <c r="M67" s="156"/>
      <c r="N67" s="156"/>
      <c r="O67" s="156"/>
    </row>
    <row r="68" spans="1:15" s="14" customFormat="1" ht="12.75">
      <c r="A68" s="55">
        <v>118</v>
      </c>
      <c r="B68" s="153" t="s">
        <v>84</v>
      </c>
      <c r="C68" s="56"/>
      <c r="D68" s="56"/>
      <c r="E68" s="56"/>
      <c r="F68" s="56"/>
      <c r="G68" s="56"/>
      <c r="H68" s="56">
        <v>490</v>
      </c>
      <c r="I68" s="56"/>
      <c r="J68" s="56"/>
      <c r="K68" s="56"/>
      <c r="L68" s="56"/>
      <c r="M68" s="56"/>
      <c r="N68" s="56"/>
      <c r="O68" s="56"/>
    </row>
    <row r="69" spans="1:15" s="14" customFormat="1" ht="12.75">
      <c r="A69" s="55">
        <v>119</v>
      </c>
      <c r="B69" s="153" t="s">
        <v>84</v>
      </c>
      <c r="C69" s="56"/>
      <c r="D69" s="56"/>
      <c r="E69" s="56"/>
      <c r="F69" s="56"/>
      <c r="G69" s="56"/>
      <c r="H69" s="56"/>
      <c r="I69" s="56">
        <v>524</v>
      </c>
      <c r="J69" s="56"/>
      <c r="K69" s="56"/>
      <c r="L69" s="56"/>
      <c r="M69" s="56"/>
      <c r="N69" s="56"/>
      <c r="O69" s="56"/>
    </row>
    <row r="70" spans="1:15" s="14" customFormat="1" ht="12.75">
      <c r="A70" s="55">
        <v>120</v>
      </c>
      <c r="B70" s="153" t="s">
        <v>84</v>
      </c>
      <c r="C70" s="56"/>
      <c r="D70" s="56"/>
      <c r="E70" s="56"/>
      <c r="F70" s="56"/>
      <c r="G70" s="56"/>
      <c r="H70" s="56"/>
      <c r="I70" s="56"/>
      <c r="J70" s="56">
        <v>15400</v>
      </c>
      <c r="K70" s="56">
        <v>18700</v>
      </c>
      <c r="L70" s="56">
        <v>875</v>
      </c>
      <c r="M70" s="56">
        <v>932</v>
      </c>
      <c r="N70" s="56">
        <v>860</v>
      </c>
      <c r="O70" s="56"/>
    </row>
    <row r="71" spans="1:15" s="14" customFormat="1" ht="12.75">
      <c r="A71" s="55">
        <v>131</v>
      </c>
      <c r="B71" s="153" t="s">
        <v>85</v>
      </c>
      <c r="C71" s="56">
        <v>34400</v>
      </c>
      <c r="D71" s="56">
        <v>33700</v>
      </c>
      <c r="E71" s="56">
        <v>21100</v>
      </c>
      <c r="F71" s="56">
        <v>21600</v>
      </c>
      <c r="G71" s="56">
        <v>21700</v>
      </c>
      <c r="H71" s="56"/>
      <c r="I71" s="56"/>
      <c r="J71" s="56"/>
      <c r="K71" s="56"/>
      <c r="L71" s="56"/>
      <c r="M71" s="56"/>
      <c r="N71" s="56"/>
      <c r="O71" s="56"/>
    </row>
    <row r="72" spans="1:15" s="14" customFormat="1" ht="12.75">
      <c r="A72" s="55">
        <v>132</v>
      </c>
      <c r="B72" s="153" t="s">
        <v>85</v>
      </c>
      <c r="C72" s="56"/>
      <c r="D72" s="56"/>
      <c r="E72" s="56"/>
      <c r="F72" s="56"/>
      <c r="G72" s="56"/>
      <c r="H72" s="56">
        <v>493</v>
      </c>
      <c r="I72" s="56"/>
      <c r="J72" s="56"/>
      <c r="K72" s="56"/>
      <c r="L72" s="56"/>
      <c r="M72" s="56"/>
      <c r="N72" s="56"/>
      <c r="O72" s="56"/>
    </row>
    <row r="73" spans="1:15" s="14" customFormat="1" ht="12.75">
      <c r="A73" s="55">
        <v>133</v>
      </c>
      <c r="B73" s="153" t="s">
        <v>85</v>
      </c>
      <c r="C73" s="56"/>
      <c r="D73" s="56"/>
      <c r="E73" s="56"/>
      <c r="F73" s="56"/>
      <c r="G73" s="56"/>
      <c r="H73" s="56"/>
      <c r="I73" s="56">
        <v>531</v>
      </c>
      <c r="J73" s="56"/>
      <c r="K73" s="56"/>
      <c r="L73" s="56"/>
      <c r="M73" s="56"/>
      <c r="N73" s="56"/>
      <c r="O73" s="56"/>
    </row>
    <row r="74" spans="1:15" s="14" customFormat="1" ht="12.75">
      <c r="A74" s="55">
        <v>134</v>
      </c>
      <c r="B74" s="153" t="s">
        <v>134</v>
      </c>
      <c r="C74" s="56"/>
      <c r="D74" s="56"/>
      <c r="E74" s="56"/>
      <c r="F74" s="56"/>
      <c r="G74" s="56"/>
      <c r="H74" s="56"/>
      <c r="I74" s="56"/>
      <c r="J74" s="56">
        <v>15300</v>
      </c>
      <c r="K74" s="56">
        <v>18600</v>
      </c>
      <c r="L74" s="56">
        <v>865</v>
      </c>
      <c r="M74" s="56">
        <v>914</v>
      </c>
      <c r="N74" s="56">
        <v>853</v>
      </c>
      <c r="O74" s="56"/>
    </row>
    <row r="75" spans="1:15" s="14" customFormat="1" ht="12.75">
      <c r="A75" s="55">
        <v>138</v>
      </c>
      <c r="B75" s="153" t="s">
        <v>86</v>
      </c>
      <c r="C75" s="56">
        <v>34500</v>
      </c>
      <c r="D75" s="56">
        <v>33800</v>
      </c>
      <c r="E75" s="56">
        <v>21500</v>
      </c>
      <c r="F75" s="56">
        <v>21900</v>
      </c>
      <c r="G75" s="56">
        <v>22100</v>
      </c>
      <c r="H75" s="56"/>
      <c r="I75" s="56"/>
      <c r="J75" s="56"/>
      <c r="K75" s="56"/>
      <c r="L75" s="56"/>
      <c r="M75" s="56"/>
      <c r="N75" s="56"/>
      <c r="O75" s="56"/>
    </row>
    <row r="76" spans="1:15" s="14" customFormat="1" ht="12.75">
      <c r="A76" s="55">
        <v>139</v>
      </c>
      <c r="B76" s="153" t="s">
        <v>86</v>
      </c>
      <c r="C76" s="56"/>
      <c r="D76" s="56"/>
      <c r="E76" s="56"/>
      <c r="F76" s="56"/>
      <c r="G76" s="56"/>
      <c r="H76" s="56">
        <v>502</v>
      </c>
      <c r="I76" s="56"/>
      <c r="J76" s="56"/>
      <c r="K76" s="56"/>
      <c r="L76" s="56"/>
      <c r="M76" s="56"/>
      <c r="N76" s="56"/>
      <c r="O76" s="56"/>
    </row>
    <row r="77" spans="1:15" s="14" customFormat="1" ht="12.75">
      <c r="A77" s="55">
        <v>140</v>
      </c>
      <c r="B77" s="153" t="s">
        <v>86</v>
      </c>
      <c r="C77" s="56"/>
      <c r="D77" s="56"/>
      <c r="E77" s="56"/>
      <c r="F77" s="56"/>
      <c r="G77" s="56"/>
      <c r="H77" s="56"/>
      <c r="I77" s="56">
        <v>540</v>
      </c>
      <c r="J77" s="56"/>
      <c r="K77" s="56"/>
      <c r="L77" s="56"/>
      <c r="M77" s="56"/>
      <c r="N77" s="56"/>
      <c r="O77" s="56"/>
    </row>
    <row r="78" spans="1:15" s="14" customFormat="1" ht="12.75">
      <c r="A78" s="55">
        <v>141</v>
      </c>
      <c r="B78" s="153" t="s">
        <v>86</v>
      </c>
      <c r="C78" s="56"/>
      <c r="D78" s="56"/>
      <c r="E78" s="56"/>
      <c r="F78" s="56"/>
      <c r="G78" s="56"/>
      <c r="H78" s="56"/>
      <c r="I78" s="56"/>
      <c r="J78" s="56">
        <v>15300</v>
      </c>
      <c r="K78" s="56">
        <v>18500</v>
      </c>
      <c r="L78" s="56">
        <v>864</v>
      </c>
      <c r="M78" s="56">
        <v>903</v>
      </c>
      <c r="N78" s="56">
        <v>854</v>
      </c>
      <c r="O78" s="56"/>
    </row>
    <row r="79" spans="1:15" s="14" customFormat="1" ht="12.75">
      <c r="A79" s="55">
        <v>145</v>
      </c>
      <c r="B79" s="153" t="s">
        <v>87</v>
      </c>
      <c r="C79" s="56">
        <v>34500</v>
      </c>
      <c r="D79" s="56">
        <v>33800</v>
      </c>
      <c r="E79" s="56">
        <v>21800</v>
      </c>
      <c r="F79" s="56">
        <v>22200</v>
      </c>
      <c r="G79" s="56">
        <v>22400</v>
      </c>
      <c r="H79" s="56"/>
      <c r="I79" s="56"/>
      <c r="J79" s="56"/>
      <c r="K79" s="56"/>
      <c r="L79" s="56"/>
      <c r="M79" s="56"/>
      <c r="N79" s="56"/>
      <c r="O79" s="56"/>
    </row>
    <row r="80" spans="1:15" s="14" customFormat="1" ht="12.75">
      <c r="A80" s="55">
        <v>146</v>
      </c>
      <c r="B80" s="153" t="s">
        <v>87</v>
      </c>
      <c r="C80" s="56"/>
      <c r="D80" s="56"/>
      <c r="E80" s="56"/>
      <c r="F80" s="56"/>
      <c r="G80" s="56"/>
      <c r="H80" s="56">
        <v>509</v>
      </c>
      <c r="I80" s="56"/>
      <c r="J80" s="56"/>
      <c r="K80" s="56"/>
      <c r="L80" s="56"/>
      <c r="M80" s="56"/>
      <c r="N80" s="56"/>
      <c r="O80" s="56"/>
    </row>
    <row r="81" spans="1:15" s="14" customFormat="1" ht="12.75">
      <c r="A81" s="55">
        <v>147</v>
      </c>
      <c r="B81" s="153" t="s">
        <v>87</v>
      </c>
      <c r="C81" s="56"/>
      <c r="D81" s="56"/>
      <c r="E81" s="56"/>
      <c r="F81" s="56"/>
      <c r="G81" s="56"/>
      <c r="H81" s="56"/>
      <c r="I81" s="56">
        <v>546</v>
      </c>
      <c r="J81" s="56"/>
      <c r="K81" s="56"/>
      <c r="L81" s="56"/>
      <c r="M81" s="56"/>
      <c r="N81" s="56"/>
      <c r="O81" s="56"/>
    </row>
    <row r="82" spans="1:15" s="14" customFormat="1" ht="13.5" thickBot="1">
      <c r="A82" s="57">
        <v>148</v>
      </c>
      <c r="B82" s="154" t="s">
        <v>87</v>
      </c>
      <c r="C82" s="58"/>
      <c r="D82" s="58"/>
      <c r="E82" s="58"/>
      <c r="F82" s="58"/>
      <c r="G82" s="58"/>
      <c r="H82" s="58"/>
      <c r="I82" s="58"/>
      <c r="J82" s="58">
        <v>15400</v>
      </c>
      <c r="K82" s="58">
        <v>18700</v>
      </c>
      <c r="L82" s="58">
        <v>870</v>
      </c>
      <c r="M82" s="58">
        <v>908</v>
      </c>
      <c r="N82" s="58">
        <v>861</v>
      </c>
      <c r="O82" s="58"/>
    </row>
    <row r="83" spans="1:15" s="14" customFormat="1" ht="12.75">
      <c r="A83" s="155">
        <v>149</v>
      </c>
      <c r="B83" s="158" t="s">
        <v>88</v>
      </c>
      <c r="C83" s="156">
        <v>34600</v>
      </c>
      <c r="D83" s="156">
        <v>33900</v>
      </c>
      <c r="E83" s="156">
        <v>22100</v>
      </c>
      <c r="F83" s="156">
        <v>22500</v>
      </c>
      <c r="G83" s="156">
        <v>22700</v>
      </c>
      <c r="H83" s="156"/>
      <c r="I83" s="156"/>
      <c r="J83" s="156"/>
      <c r="K83" s="156"/>
      <c r="L83" s="156"/>
      <c r="M83" s="156"/>
      <c r="N83" s="156"/>
      <c r="O83" s="156"/>
    </row>
    <row r="84" spans="1:15" s="14" customFormat="1" ht="12.75">
      <c r="A84" s="55">
        <v>150</v>
      </c>
      <c r="B84" s="153" t="s">
        <v>88</v>
      </c>
      <c r="C84" s="56"/>
      <c r="D84" s="56"/>
      <c r="E84" s="56"/>
      <c r="F84" s="56"/>
      <c r="G84" s="56"/>
      <c r="H84" s="56">
        <v>518</v>
      </c>
      <c r="I84" s="56"/>
      <c r="J84" s="56"/>
      <c r="K84" s="56"/>
      <c r="L84" s="56"/>
      <c r="M84" s="56"/>
      <c r="N84" s="56"/>
      <c r="O84" s="56"/>
    </row>
    <row r="85" spans="1:15" s="14" customFormat="1" ht="12.75">
      <c r="A85" s="55">
        <v>151</v>
      </c>
      <c r="B85" s="153" t="s">
        <v>131</v>
      </c>
      <c r="C85" s="56"/>
      <c r="D85" s="56"/>
      <c r="E85" s="56"/>
      <c r="F85" s="56"/>
      <c r="G85" s="56"/>
      <c r="H85" s="56"/>
      <c r="I85" s="56">
        <v>551</v>
      </c>
      <c r="J85" s="56"/>
      <c r="K85" s="56"/>
      <c r="L85" s="56"/>
      <c r="M85" s="56"/>
      <c r="N85" s="56"/>
      <c r="O85" s="56"/>
    </row>
    <row r="86" spans="1:15" s="14" customFormat="1" ht="12.75">
      <c r="A86" s="55">
        <v>152</v>
      </c>
      <c r="B86" s="153" t="s">
        <v>88</v>
      </c>
      <c r="C86" s="56"/>
      <c r="D86" s="56"/>
      <c r="E86" s="56"/>
      <c r="F86" s="56"/>
      <c r="G86" s="56"/>
      <c r="H86" s="56"/>
      <c r="I86" s="56"/>
      <c r="J86" s="56">
        <v>15500</v>
      </c>
      <c r="K86" s="56">
        <v>18800</v>
      </c>
      <c r="L86" s="56">
        <v>877</v>
      </c>
      <c r="M86" s="56">
        <v>912</v>
      </c>
      <c r="N86" s="56">
        <v>868</v>
      </c>
      <c r="O86" s="56"/>
    </row>
    <row r="87" spans="1:15" s="14" customFormat="1" ht="12.75">
      <c r="A87" s="55">
        <v>160</v>
      </c>
      <c r="B87" s="153" t="s">
        <v>89</v>
      </c>
      <c r="C87" s="56">
        <v>34400</v>
      </c>
      <c r="D87" s="56">
        <v>33700</v>
      </c>
      <c r="E87" s="56">
        <v>21900</v>
      </c>
      <c r="F87" s="56">
        <v>22400</v>
      </c>
      <c r="G87" s="56">
        <v>22600</v>
      </c>
      <c r="H87" s="56"/>
      <c r="I87" s="56"/>
      <c r="J87" s="56"/>
      <c r="K87" s="56"/>
      <c r="L87" s="56"/>
      <c r="M87" s="56"/>
      <c r="N87" s="56"/>
      <c r="O87" s="56"/>
    </row>
    <row r="88" spans="1:15" s="14" customFormat="1" ht="12.75">
      <c r="A88" s="55">
        <v>161</v>
      </c>
      <c r="B88" s="153" t="s">
        <v>89</v>
      </c>
      <c r="C88" s="56"/>
      <c r="D88" s="56"/>
      <c r="E88" s="56"/>
      <c r="F88" s="56"/>
      <c r="G88" s="56"/>
      <c r="H88" s="56"/>
      <c r="I88" s="56">
        <v>547</v>
      </c>
      <c r="J88" s="56"/>
      <c r="K88" s="56"/>
      <c r="L88" s="56"/>
      <c r="M88" s="56"/>
      <c r="N88" s="56"/>
      <c r="O88" s="56"/>
    </row>
    <row r="89" spans="1:15" s="14" customFormat="1" ht="12.75">
      <c r="A89" s="55">
        <v>162</v>
      </c>
      <c r="B89" s="153" t="s">
        <v>89</v>
      </c>
      <c r="C89" s="56"/>
      <c r="D89" s="56"/>
      <c r="E89" s="56"/>
      <c r="F89" s="56"/>
      <c r="G89" s="56"/>
      <c r="H89" s="56"/>
      <c r="I89" s="56"/>
      <c r="J89" s="56">
        <v>1500</v>
      </c>
      <c r="K89" s="56">
        <v>1800</v>
      </c>
      <c r="L89" s="56">
        <v>878</v>
      </c>
      <c r="M89" s="56">
        <v>911</v>
      </c>
      <c r="N89" s="56">
        <v>870</v>
      </c>
      <c r="O89" s="56"/>
    </row>
    <row r="90" spans="1:15" s="14" customFormat="1" ht="12.75">
      <c r="A90" s="55">
        <v>171</v>
      </c>
      <c r="B90" s="153" t="s">
        <v>90</v>
      </c>
      <c r="C90" s="56">
        <v>34100</v>
      </c>
      <c r="D90" s="56">
        <v>33400</v>
      </c>
      <c r="E90" s="56">
        <v>21700</v>
      </c>
      <c r="F90" s="56">
        <v>22100</v>
      </c>
      <c r="G90" s="56">
        <v>22400</v>
      </c>
      <c r="H90" s="56"/>
      <c r="I90" s="56"/>
      <c r="J90" s="56"/>
      <c r="K90" s="56"/>
      <c r="L90" s="56"/>
      <c r="M90" s="56"/>
      <c r="N90" s="56"/>
      <c r="O90" s="56"/>
    </row>
    <row r="91" spans="1:15" s="14" customFormat="1" ht="12.75">
      <c r="A91" s="55">
        <v>172</v>
      </c>
      <c r="B91" s="153" t="s">
        <v>90</v>
      </c>
      <c r="C91" s="56"/>
      <c r="D91" s="56"/>
      <c r="E91" s="56"/>
      <c r="F91" s="56"/>
      <c r="G91" s="56"/>
      <c r="H91" s="56">
        <v>513</v>
      </c>
      <c r="I91" s="56">
        <v>541</v>
      </c>
      <c r="J91" s="56"/>
      <c r="K91" s="56"/>
      <c r="L91" s="56"/>
      <c r="M91" s="56"/>
      <c r="N91" s="56"/>
      <c r="O91" s="56"/>
    </row>
    <row r="92" spans="1:15" s="14" customFormat="1" ht="12.75">
      <c r="A92" s="55">
        <v>174</v>
      </c>
      <c r="B92" s="153" t="s">
        <v>90</v>
      </c>
      <c r="C92" s="56"/>
      <c r="D92" s="56"/>
      <c r="E92" s="56"/>
      <c r="F92" s="56"/>
      <c r="G92" s="56"/>
      <c r="H92" s="56"/>
      <c r="I92" s="56"/>
      <c r="J92" s="56">
        <v>15400</v>
      </c>
      <c r="K92" s="56">
        <v>18700</v>
      </c>
      <c r="L92" s="56">
        <v>874</v>
      </c>
      <c r="M92" s="56">
        <v>908</v>
      </c>
      <c r="N92" s="56">
        <v>865</v>
      </c>
      <c r="O92" s="56"/>
    </row>
    <row r="93" spans="1:15" s="14" customFormat="1" ht="12.75">
      <c r="A93" s="55">
        <v>181</v>
      </c>
      <c r="B93" s="153" t="s">
        <v>91</v>
      </c>
      <c r="C93" s="56">
        <v>33500</v>
      </c>
      <c r="D93" s="56">
        <v>32800</v>
      </c>
      <c r="E93" s="56">
        <v>21200</v>
      </c>
      <c r="F93" s="56">
        <v>21500</v>
      </c>
      <c r="G93" s="56">
        <v>21800</v>
      </c>
      <c r="H93" s="56"/>
      <c r="I93" s="56"/>
      <c r="J93" s="56"/>
      <c r="K93" s="56"/>
      <c r="L93" s="56"/>
      <c r="M93" s="56"/>
      <c r="N93" s="56"/>
      <c r="O93" s="56"/>
    </row>
    <row r="94" spans="1:15" s="14" customFormat="1" ht="12.75">
      <c r="A94" s="55">
        <v>182</v>
      </c>
      <c r="B94" s="153" t="s">
        <v>91</v>
      </c>
      <c r="C94" s="56"/>
      <c r="D94" s="56"/>
      <c r="E94" s="56"/>
      <c r="F94" s="56"/>
      <c r="G94" s="56"/>
      <c r="H94" s="56">
        <v>497</v>
      </c>
      <c r="I94" s="56"/>
      <c r="J94" s="56"/>
      <c r="K94" s="56"/>
      <c r="L94" s="56"/>
      <c r="M94" s="56"/>
      <c r="N94" s="56"/>
      <c r="O94" s="56"/>
    </row>
    <row r="95" spans="1:15" s="14" customFormat="1" ht="12.75">
      <c r="A95" s="55">
        <v>183</v>
      </c>
      <c r="B95" s="153" t="s">
        <v>91</v>
      </c>
      <c r="C95" s="56"/>
      <c r="D95" s="56"/>
      <c r="E95" s="56"/>
      <c r="F95" s="56"/>
      <c r="G95" s="56"/>
      <c r="H95" s="56"/>
      <c r="I95" s="56">
        <v>526</v>
      </c>
      <c r="J95" s="56"/>
      <c r="K95" s="56"/>
      <c r="L95" s="56"/>
      <c r="M95" s="56"/>
      <c r="N95" s="56"/>
      <c r="O95" s="56"/>
    </row>
    <row r="96" spans="1:15" s="14" customFormat="1" ht="13.5" thickBot="1">
      <c r="A96" s="57">
        <v>184</v>
      </c>
      <c r="B96" s="154" t="s">
        <v>91</v>
      </c>
      <c r="C96" s="58"/>
      <c r="D96" s="58"/>
      <c r="E96" s="58"/>
      <c r="F96" s="58"/>
      <c r="G96" s="58"/>
      <c r="H96" s="58"/>
      <c r="I96" s="58"/>
      <c r="J96" s="58">
        <v>15200</v>
      </c>
      <c r="K96" s="58">
        <v>18400</v>
      </c>
      <c r="L96" s="58">
        <v>858</v>
      </c>
      <c r="M96" s="58">
        <v>891</v>
      </c>
      <c r="N96" s="58">
        <v>850</v>
      </c>
      <c r="O96" s="58"/>
    </row>
    <row r="97" spans="1:15" s="14" customFormat="1" ht="12.75">
      <c r="A97" s="155">
        <v>190</v>
      </c>
      <c r="B97" s="158" t="s">
        <v>92</v>
      </c>
      <c r="C97" s="156">
        <v>32700</v>
      </c>
      <c r="D97" s="156">
        <v>32000</v>
      </c>
      <c r="E97" s="156">
        <v>20500</v>
      </c>
      <c r="F97" s="156">
        <v>20700</v>
      </c>
      <c r="G97" s="156">
        <v>21000</v>
      </c>
      <c r="H97" s="156"/>
      <c r="I97" s="156"/>
      <c r="J97" s="156"/>
      <c r="K97" s="156"/>
      <c r="L97" s="156"/>
      <c r="M97" s="156"/>
      <c r="N97" s="156"/>
      <c r="O97" s="156"/>
    </row>
    <row r="98" spans="1:15" s="14" customFormat="1" ht="12.75">
      <c r="A98" s="55">
        <v>191</v>
      </c>
      <c r="B98" s="153" t="s">
        <v>92</v>
      </c>
      <c r="C98" s="56"/>
      <c r="D98" s="56"/>
      <c r="E98" s="56"/>
      <c r="F98" s="56"/>
      <c r="G98" s="56"/>
      <c r="H98" s="56">
        <v>476</v>
      </c>
      <c r="I98" s="56"/>
      <c r="J98" s="56"/>
      <c r="K98" s="56"/>
      <c r="L98" s="56"/>
      <c r="M98" s="56"/>
      <c r="N98" s="56"/>
      <c r="O98" s="56"/>
    </row>
    <row r="99" spans="1:15" s="14" customFormat="1" ht="12.75">
      <c r="A99" s="55">
        <v>192</v>
      </c>
      <c r="B99" s="153" t="s">
        <v>92</v>
      </c>
      <c r="C99" s="56"/>
      <c r="D99" s="56"/>
      <c r="E99" s="56"/>
      <c r="F99" s="56"/>
      <c r="G99" s="56"/>
      <c r="H99" s="56"/>
      <c r="I99" s="56">
        <v>505</v>
      </c>
      <c r="J99" s="56"/>
      <c r="K99" s="56"/>
      <c r="L99" s="56"/>
      <c r="M99" s="56"/>
      <c r="N99" s="56"/>
      <c r="O99" s="56"/>
    </row>
    <row r="100" spans="1:15" s="14" customFormat="1" ht="12.75">
      <c r="A100" s="55">
        <v>193</v>
      </c>
      <c r="B100" s="153" t="s">
        <v>92</v>
      </c>
      <c r="C100" s="56"/>
      <c r="D100" s="56"/>
      <c r="E100" s="56"/>
      <c r="F100" s="56"/>
      <c r="G100" s="56"/>
      <c r="H100" s="56"/>
      <c r="I100" s="56"/>
      <c r="J100" s="56">
        <v>14800</v>
      </c>
      <c r="K100" s="56">
        <v>18000</v>
      </c>
      <c r="L100" s="56">
        <v>833</v>
      </c>
      <c r="M100" s="56">
        <v>866</v>
      </c>
      <c r="N100" s="56">
        <v>825</v>
      </c>
      <c r="O100" s="56"/>
    </row>
    <row r="101" spans="1:15" s="14" customFormat="1" ht="12.75">
      <c r="A101" s="55">
        <v>198</v>
      </c>
      <c r="B101" s="153" t="s">
        <v>93</v>
      </c>
      <c r="C101" s="56">
        <v>32200</v>
      </c>
      <c r="D101" s="56">
        <v>31500</v>
      </c>
      <c r="E101" s="56">
        <v>20100</v>
      </c>
      <c r="F101" s="56">
        <v>20400</v>
      </c>
      <c r="G101" s="56">
        <v>20600</v>
      </c>
      <c r="H101" s="56"/>
      <c r="I101" s="56"/>
      <c r="J101" s="56"/>
      <c r="K101" s="56"/>
      <c r="L101" s="56"/>
      <c r="M101" s="56"/>
      <c r="N101" s="56"/>
      <c r="O101" s="56"/>
    </row>
    <row r="102" spans="1:15" s="14" customFormat="1" ht="12.75">
      <c r="A102" s="55">
        <v>199</v>
      </c>
      <c r="B102" s="153" t="s">
        <v>93</v>
      </c>
      <c r="C102" s="56"/>
      <c r="D102" s="56"/>
      <c r="E102" s="56"/>
      <c r="F102" s="56"/>
      <c r="G102" s="56"/>
      <c r="H102" s="56">
        <v>468</v>
      </c>
      <c r="I102" s="56"/>
      <c r="J102" s="56"/>
      <c r="K102" s="56"/>
      <c r="L102" s="56"/>
      <c r="M102" s="56"/>
      <c r="N102" s="56"/>
      <c r="O102" s="56"/>
    </row>
    <row r="103" spans="1:15" s="14" customFormat="1" ht="12.75">
      <c r="A103" s="55">
        <v>200</v>
      </c>
      <c r="B103" s="153" t="s">
        <v>93</v>
      </c>
      <c r="C103" s="56"/>
      <c r="D103" s="56"/>
      <c r="E103" s="56"/>
      <c r="F103" s="56"/>
      <c r="G103" s="56"/>
      <c r="H103" s="56"/>
      <c r="I103" s="56">
        <v>492</v>
      </c>
      <c r="J103" s="56"/>
      <c r="K103" s="56"/>
      <c r="L103" s="56"/>
      <c r="M103" s="56"/>
      <c r="N103" s="56"/>
      <c r="O103" s="56"/>
    </row>
    <row r="104" spans="1:15" s="14" customFormat="1" ht="12.75">
      <c r="A104" s="55">
        <v>201</v>
      </c>
      <c r="B104" s="153" t="s">
        <v>93</v>
      </c>
      <c r="C104" s="56"/>
      <c r="D104" s="56"/>
      <c r="E104" s="56"/>
      <c r="F104" s="56"/>
      <c r="G104" s="56"/>
      <c r="H104" s="56"/>
      <c r="I104" s="56"/>
      <c r="J104" s="56">
        <v>14600</v>
      </c>
      <c r="K104" s="56">
        <v>17700</v>
      </c>
      <c r="L104" s="56">
        <v>822</v>
      </c>
      <c r="M104" s="56">
        <v>858</v>
      </c>
      <c r="N104" s="56">
        <v>813</v>
      </c>
      <c r="O104" s="56"/>
    </row>
    <row r="105" spans="1:15" s="14" customFormat="1" ht="12.75">
      <c r="A105" s="55">
        <v>209</v>
      </c>
      <c r="B105" s="153" t="s">
        <v>94</v>
      </c>
      <c r="C105" s="56">
        <v>31990</v>
      </c>
      <c r="D105" s="56">
        <v>31200</v>
      </c>
      <c r="E105" s="56">
        <v>19900</v>
      </c>
      <c r="F105" s="56">
        <v>20100</v>
      </c>
      <c r="G105" s="56">
        <v>20300</v>
      </c>
      <c r="H105" s="56"/>
      <c r="I105" s="56"/>
      <c r="J105" s="56"/>
      <c r="K105" s="56"/>
      <c r="L105" s="56"/>
      <c r="M105" s="56"/>
      <c r="N105" s="56"/>
      <c r="O105" s="56"/>
    </row>
    <row r="106" spans="1:15" s="14" customFormat="1" ht="12.75">
      <c r="A106" s="55">
        <v>210</v>
      </c>
      <c r="B106" s="153" t="s">
        <v>94</v>
      </c>
      <c r="C106" s="56"/>
      <c r="D106" s="56"/>
      <c r="E106" s="56"/>
      <c r="F106" s="56"/>
      <c r="G106" s="56"/>
      <c r="H106" s="56">
        <v>459</v>
      </c>
      <c r="I106" s="56"/>
      <c r="J106" s="56"/>
      <c r="K106" s="56"/>
      <c r="L106" s="56"/>
      <c r="M106" s="56"/>
      <c r="N106" s="56"/>
      <c r="O106" s="56"/>
    </row>
    <row r="107" spans="1:15" s="14" customFormat="1" ht="12.75">
      <c r="A107" s="55">
        <v>211</v>
      </c>
      <c r="B107" s="153" t="s">
        <v>94</v>
      </c>
      <c r="C107" s="56"/>
      <c r="D107" s="56"/>
      <c r="E107" s="56"/>
      <c r="F107" s="56"/>
      <c r="G107" s="56"/>
      <c r="H107" s="56"/>
      <c r="I107" s="56">
        <v>480</v>
      </c>
      <c r="J107" s="56"/>
      <c r="K107" s="56"/>
      <c r="L107" s="56"/>
      <c r="M107" s="56"/>
      <c r="N107" s="56"/>
      <c r="O107" s="56"/>
    </row>
    <row r="108" spans="1:15" s="14" customFormat="1" ht="12.75">
      <c r="A108" s="55">
        <v>212</v>
      </c>
      <c r="B108" s="153" t="s">
        <v>94</v>
      </c>
      <c r="C108" s="56"/>
      <c r="D108" s="56"/>
      <c r="E108" s="56"/>
      <c r="F108" s="56"/>
      <c r="G108" s="56"/>
      <c r="H108" s="56"/>
      <c r="I108" s="56"/>
      <c r="J108" s="56">
        <v>14600</v>
      </c>
      <c r="K108" s="56">
        <v>17600</v>
      </c>
      <c r="L108" s="56">
        <v>816</v>
      </c>
      <c r="M108" s="56">
        <v>844</v>
      </c>
      <c r="N108" s="56">
        <v>809</v>
      </c>
      <c r="O108" s="56"/>
    </row>
    <row r="109" spans="1:15" s="14" customFormat="1" ht="12.75">
      <c r="A109" s="55">
        <v>216</v>
      </c>
      <c r="B109" s="153" t="s">
        <v>95</v>
      </c>
      <c r="C109" s="56">
        <v>32100</v>
      </c>
      <c r="D109" s="56">
        <v>31400</v>
      </c>
      <c r="E109" s="56">
        <v>20200</v>
      </c>
      <c r="F109" s="56">
        <v>20500</v>
      </c>
      <c r="G109" s="56">
        <v>20600</v>
      </c>
      <c r="H109" s="56"/>
      <c r="I109" s="56"/>
      <c r="J109" s="56"/>
      <c r="K109" s="56"/>
      <c r="L109" s="56"/>
      <c r="M109" s="56"/>
      <c r="N109" s="56"/>
      <c r="O109" s="56"/>
    </row>
    <row r="110" spans="1:15" s="14" customFormat="1" ht="12.75">
      <c r="A110" s="55">
        <v>217</v>
      </c>
      <c r="B110" s="153" t="s">
        <v>95</v>
      </c>
      <c r="C110" s="56"/>
      <c r="D110" s="56"/>
      <c r="E110" s="56"/>
      <c r="F110" s="56"/>
      <c r="G110" s="56"/>
      <c r="H110" s="56">
        <v>463</v>
      </c>
      <c r="I110" s="56"/>
      <c r="J110" s="56"/>
      <c r="K110" s="56"/>
      <c r="L110" s="56"/>
      <c r="M110" s="56"/>
      <c r="N110" s="56"/>
      <c r="O110" s="56"/>
    </row>
    <row r="111" spans="1:15" s="14" customFormat="1" ht="12.75">
      <c r="A111" s="55">
        <v>218</v>
      </c>
      <c r="B111" s="153" t="s">
        <v>95</v>
      </c>
      <c r="C111" s="56"/>
      <c r="D111" s="56"/>
      <c r="E111" s="56"/>
      <c r="F111" s="56"/>
      <c r="G111" s="56"/>
      <c r="H111" s="56"/>
      <c r="I111" s="56">
        <v>482</v>
      </c>
      <c r="J111" s="56"/>
      <c r="K111" s="56"/>
      <c r="L111" s="56"/>
      <c r="M111" s="56"/>
      <c r="N111" s="56"/>
      <c r="O111" s="56"/>
    </row>
    <row r="112" spans="1:15" s="14" customFormat="1" ht="12.75">
      <c r="A112" s="55">
        <v>219</v>
      </c>
      <c r="B112" s="153" t="s">
        <v>95</v>
      </c>
      <c r="C112" s="56"/>
      <c r="D112" s="56"/>
      <c r="E112" s="56"/>
      <c r="F112" s="56"/>
      <c r="G112" s="56"/>
      <c r="H112" s="56"/>
      <c r="I112" s="56"/>
      <c r="J112" s="56">
        <v>14700</v>
      </c>
      <c r="K112" s="56">
        <v>17800</v>
      </c>
      <c r="L112" s="56">
        <v>825</v>
      </c>
      <c r="M112" s="56">
        <v>843</v>
      </c>
      <c r="N112" s="56">
        <v>821</v>
      </c>
      <c r="O112" s="56"/>
    </row>
    <row r="113" spans="1:15" s="14" customFormat="1" ht="12.75">
      <c r="A113" s="55">
        <v>232</v>
      </c>
      <c r="B113" s="153" t="s">
        <v>96</v>
      </c>
      <c r="C113" s="56">
        <v>32300</v>
      </c>
      <c r="D113" s="56">
        <v>31600</v>
      </c>
      <c r="E113" s="56">
        <v>20500</v>
      </c>
      <c r="F113" s="56">
        <v>20900</v>
      </c>
      <c r="G113" s="56">
        <v>20900</v>
      </c>
      <c r="H113" s="56"/>
      <c r="I113" s="56"/>
      <c r="J113" s="56"/>
      <c r="K113" s="56"/>
      <c r="L113" s="56"/>
      <c r="M113" s="56"/>
      <c r="N113" s="56"/>
      <c r="O113" s="56"/>
    </row>
    <row r="114" spans="1:15" s="14" customFormat="1" ht="12.75">
      <c r="A114" s="55">
        <v>233</v>
      </c>
      <c r="B114" s="153" t="s">
        <v>96</v>
      </c>
      <c r="C114" s="56"/>
      <c r="D114" s="56"/>
      <c r="E114" s="56"/>
      <c r="F114" s="56"/>
      <c r="G114" s="56"/>
      <c r="H114" s="56">
        <v>471</v>
      </c>
      <c r="I114" s="56"/>
      <c r="J114" s="56"/>
      <c r="K114" s="56"/>
      <c r="L114" s="56"/>
      <c r="M114" s="56"/>
      <c r="N114" s="56"/>
      <c r="O114" s="56"/>
    </row>
    <row r="115" spans="1:15" s="14" customFormat="1" ht="12.75">
      <c r="A115" s="55">
        <v>234</v>
      </c>
      <c r="B115" s="153" t="s">
        <v>96</v>
      </c>
      <c r="C115" s="56"/>
      <c r="D115" s="56"/>
      <c r="E115" s="56"/>
      <c r="F115" s="56"/>
      <c r="G115" s="56"/>
      <c r="H115" s="56"/>
      <c r="I115" s="56">
        <v>490</v>
      </c>
      <c r="J115" s="56"/>
      <c r="K115" s="56"/>
      <c r="L115" s="56"/>
      <c r="M115" s="56"/>
      <c r="N115" s="56"/>
      <c r="O115" s="56"/>
    </row>
    <row r="116" spans="1:15" s="14" customFormat="1" ht="13.5" thickBot="1">
      <c r="A116" s="57">
        <v>235</v>
      </c>
      <c r="B116" s="154" t="s">
        <v>96</v>
      </c>
      <c r="C116" s="58"/>
      <c r="D116" s="58"/>
      <c r="E116" s="58"/>
      <c r="F116" s="58"/>
      <c r="G116" s="58"/>
      <c r="H116" s="58"/>
      <c r="I116" s="58"/>
      <c r="J116" s="58">
        <v>14800</v>
      </c>
      <c r="K116" s="58">
        <v>18000</v>
      </c>
      <c r="L116" s="58">
        <v>834</v>
      </c>
      <c r="M116" s="58">
        <v>843</v>
      </c>
      <c r="N116" s="58">
        <v>832</v>
      </c>
      <c r="O116" s="58"/>
    </row>
    <row r="117" spans="1:15" s="14" customFormat="1" ht="12.75">
      <c r="A117" s="155">
        <v>241</v>
      </c>
      <c r="B117" s="158" t="s">
        <v>97</v>
      </c>
      <c r="C117" s="156">
        <v>32300</v>
      </c>
      <c r="D117" s="156">
        <v>31600</v>
      </c>
      <c r="E117" s="156">
        <v>20400</v>
      </c>
      <c r="F117" s="156">
        <v>20900</v>
      </c>
      <c r="G117" s="156">
        <v>20900</v>
      </c>
      <c r="H117" s="156"/>
      <c r="I117" s="156"/>
      <c r="J117" s="156"/>
      <c r="K117" s="156"/>
      <c r="L117" s="156"/>
      <c r="M117" s="156"/>
      <c r="N117" s="156"/>
      <c r="O117" s="156"/>
    </row>
    <row r="118" spans="1:15" s="14" customFormat="1" ht="12.75">
      <c r="A118" s="55">
        <v>242</v>
      </c>
      <c r="B118" s="153" t="s">
        <v>97</v>
      </c>
      <c r="C118" s="56"/>
      <c r="D118" s="56"/>
      <c r="E118" s="56"/>
      <c r="F118" s="56"/>
      <c r="G118" s="56"/>
      <c r="H118" s="56">
        <v>469</v>
      </c>
      <c r="I118" s="56"/>
      <c r="J118" s="56"/>
      <c r="K118" s="56"/>
      <c r="L118" s="56"/>
      <c r="M118" s="56"/>
      <c r="N118" s="56"/>
      <c r="O118" s="56"/>
    </row>
    <row r="119" spans="1:15" s="14" customFormat="1" ht="12.75">
      <c r="A119" s="55">
        <v>243</v>
      </c>
      <c r="B119" s="153" t="s">
        <v>97</v>
      </c>
      <c r="C119" s="56"/>
      <c r="D119" s="56"/>
      <c r="E119" s="56"/>
      <c r="F119" s="56"/>
      <c r="G119" s="56"/>
      <c r="H119" s="56"/>
      <c r="I119" s="56">
        <v>492</v>
      </c>
      <c r="J119" s="56"/>
      <c r="K119" s="56"/>
      <c r="L119" s="56"/>
      <c r="M119" s="56"/>
      <c r="N119" s="56"/>
      <c r="O119" s="56"/>
    </row>
    <row r="120" spans="1:15" s="14" customFormat="1" ht="12.75">
      <c r="A120" s="55">
        <v>244</v>
      </c>
      <c r="B120" s="153" t="s">
        <v>97</v>
      </c>
      <c r="C120" s="56"/>
      <c r="D120" s="56"/>
      <c r="E120" s="56"/>
      <c r="F120" s="56"/>
      <c r="G120" s="56"/>
      <c r="H120" s="56"/>
      <c r="I120" s="56"/>
      <c r="J120" s="56">
        <v>14700</v>
      </c>
      <c r="K120" s="56">
        <v>17800</v>
      </c>
      <c r="L120" s="56">
        <v>827</v>
      </c>
      <c r="M120" s="56">
        <v>827</v>
      </c>
      <c r="N120" s="56">
        <v>827</v>
      </c>
      <c r="O120" s="56"/>
    </row>
    <row r="121" spans="1:15" s="14" customFormat="1" ht="12.75">
      <c r="A121" s="55">
        <v>252</v>
      </c>
      <c r="B121" s="153" t="s">
        <v>98</v>
      </c>
      <c r="C121" s="56">
        <v>32300</v>
      </c>
      <c r="D121" s="56">
        <v>31600</v>
      </c>
      <c r="E121" s="56">
        <v>20300</v>
      </c>
      <c r="F121" s="56">
        <v>20800</v>
      </c>
      <c r="G121" s="56">
        <v>20700</v>
      </c>
      <c r="H121" s="56"/>
      <c r="I121" s="56"/>
      <c r="J121" s="56"/>
      <c r="K121" s="56"/>
      <c r="L121" s="56"/>
      <c r="M121" s="56"/>
      <c r="N121" s="56"/>
      <c r="O121" s="56"/>
    </row>
    <row r="122" spans="1:15" s="14" customFormat="1" ht="12.75">
      <c r="A122" s="55">
        <v>253</v>
      </c>
      <c r="B122" s="153" t="s">
        <v>98</v>
      </c>
      <c r="C122" s="56"/>
      <c r="D122" s="56"/>
      <c r="E122" s="56"/>
      <c r="F122" s="56"/>
      <c r="G122" s="56"/>
      <c r="H122" s="56">
        <v>466</v>
      </c>
      <c r="I122" s="56"/>
      <c r="J122" s="56"/>
      <c r="K122" s="56"/>
      <c r="L122" s="56"/>
      <c r="M122" s="56"/>
      <c r="N122" s="56"/>
      <c r="O122" s="56"/>
    </row>
    <row r="123" spans="1:15" s="14" customFormat="1" ht="12.75">
      <c r="A123" s="55">
        <v>254</v>
      </c>
      <c r="B123" s="153" t="s">
        <v>98</v>
      </c>
      <c r="C123" s="56"/>
      <c r="D123" s="56"/>
      <c r="E123" s="56"/>
      <c r="F123" s="56"/>
      <c r="G123" s="56"/>
      <c r="H123" s="56"/>
      <c r="I123" s="56">
        <v>497</v>
      </c>
      <c r="J123" s="56"/>
      <c r="K123" s="56"/>
      <c r="L123" s="56"/>
      <c r="M123" s="56"/>
      <c r="N123" s="56"/>
      <c r="O123" s="56"/>
    </row>
    <row r="124" spans="1:15" s="14" customFormat="1" ht="12.75">
      <c r="A124" s="55">
        <v>255</v>
      </c>
      <c r="B124" s="153" t="s">
        <v>98</v>
      </c>
      <c r="C124" s="56"/>
      <c r="D124" s="56"/>
      <c r="E124" s="56"/>
      <c r="F124" s="56"/>
      <c r="G124" s="56"/>
      <c r="H124" s="56"/>
      <c r="I124" s="56"/>
      <c r="J124" s="56">
        <v>14600</v>
      </c>
      <c r="K124" s="56">
        <v>17700</v>
      </c>
      <c r="L124" s="56">
        <v>817</v>
      </c>
      <c r="M124" s="56">
        <v>819</v>
      </c>
      <c r="N124" s="56">
        <v>817</v>
      </c>
      <c r="O124" s="56"/>
    </row>
    <row r="125" spans="1:15" s="14" customFormat="1" ht="12.75">
      <c r="A125" s="55">
        <v>267</v>
      </c>
      <c r="B125" s="153" t="s">
        <v>99</v>
      </c>
      <c r="C125" s="56">
        <v>32200</v>
      </c>
      <c r="D125" s="56">
        <v>31500</v>
      </c>
      <c r="E125" s="56">
        <v>20100</v>
      </c>
      <c r="F125" s="56">
        <v>20500</v>
      </c>
      <c r="G125" s="56">
        <v>20400</v>
      </c>
      <c r="H125" s="56"/>
      <c r="I125" s="56"/>
      <c r="J125" s="56"/>
      <c r="K125" s="56"/>
      <c r="L125" s="56"/>
      <c r="M125" s="56"/>
      <c r="N125" s="56"/>
      <c r="O125" s="56"/>
    </row>
    <row r="126" spans="1:15" s="14" customFormat="1" ht="12.75">
      <c r="A126" s="55">
        <v>268</v>
      </c>
      <c r="B126" s="153" t="s">
        <v>99</v>
      </c>
      <c r="C126" s="56"/>
      <c r="D126" s="56"/>
      <c r="E126" s="56"/>
      <c r="F126" s="56"/>
      <c r="G126" s="56"/>
      <c r="H126" s="56">
        <v>465</v>
      </c>
      <c r="I126" s="56"/>
      <c r="J126" s="56"/>
      <c r="K126" s="56"/>
      <c r="L126" s="56"/>
      <c r="M126" s="56"/>
      <c r="N126" s="56"/>
      <c r="O126" s="56"/>
    </row>
    <row r="127" spans="1:15" s="14" customFormat="1" ht="12.75">
      <c r="A127" s="55">
        <v>269</v>
      </c>
      <c r="B127" s="153" t="s">
        <v>132</v>
      </c>
      <c r="C127" s="56"/>
      <c r="D127" s="56"/>
      <c r="E127" s="56"/>
      <c r="F127" s="56"/>
      <c r="G127" s="56"/>
      <c r="H127" s="56"/>
      <c r="I127" s="56">
        <v>501</v>
      </c>
      <c r="J127" s="56"/>
      <c r="K127" s="56"/>
      <c r="L127" s="56"/>
      <c r="M127" s="56"/>
      <c r="N127" s="56"/>
      <c r="O127" s="56"/>
    </row>
    <row r="128" spans="1:15" s="14" customFormat="1" ht="12.75">
      <c r="A128" s="55">
        <v>270</v>
      </c>
      <c r="B128" s="153" t="s">
        <v>99</v>
      </c>
      <c r="C128" s="56"/>
      <c r="D128" s="56"/>
      <c r="E128" s="56"/>
      <c r="F128" s="56"/>
      <c r="G128" s="56"/>
      <c r="H128" s="56"/>
      <c r="I128" s="56"/>
      <c r="J128" s="56">
        <v>14300</v>
      </c>
      <c r="K128" s="56">
        <v>17400</v>
      </c>
      <c r="L128" s="56">
        <v>802</v>
      </c>
      <c r="M128" s="56">
        <v>814</v>
      </c>
      <c r="N128" s="56">
        <v>799</v>
      </c>
      <c r="O128" s="56"/>
    </row>
    <row r="129" spans="1:15" s="14" customFormat="1" ht="12.75">
      <c r="A129" s="55">
        <v>278</v>
      </c>
      <c r="B129" s="153" t="s">
        <v>100</v>
      </c>
      <c r="C129" s="56">
        <v>32200</v>
      </c>
      <c r="D129" s="56">
        <v>31500</v>
      </c>
      <c r="E129" s="56">
        <v>19900</v>
      </c>
      <c r="F129" s="56">
        <v>20200</v>
      </c>
      <c r="G129" s="56">
        <v>20200</v>
      </c>
      <c r="H129" s="56"/>
      <c r="I129" s="56"/>
      <c r="J129" s="56"/>
      <c r="K129" s="56"/>
      <c r="L129" s="56"/>
      <c r="M129" s="56"/>
      <c r="N129" s="56"/>
      <c r="O129" s="56"/>
    </row>
    <row r="130" spans="1:15" s="14" customFormat="1" ht="12.75">
      <c r="A130" s="55">
        <v>279</v>
      </c>
      <c r="B130" s="153" t="s">
        <v>100</v>
      </c>
      <c r="C130" s="56"/>
      <c r="D130" s="56"/>
      <c r="E130" s="56"/>
      <c r="F130" s="56"/>
      <c r="G130" s="56"/>
      <c r="H130" s="56"/>
      <c r="I130" s="56">
        <v>506</v>
      </c>
      <c r="J130" s="56"/>
      <c r="K130" s="56"/>
      <c r="L130" s="56"/>
      <c r="M130" s="56"/>
      <c r="N130" s="56"/>
      <c r="O130" s="56"/>
    </row>
    <row r="131" spans="1:15" s="14" customFormat="1" ht="13.5" thickBot="1">
      <c r="A131" s="57">
        <v>280</v>
      </c>
      <c r="B131" s="154" t="s">
        <v>100</v>
      </c>
      <c r="C131" s="58"/>
      <c r="D131" s="58"/>
      <c r="E131" s="58"/>
      <c r="F131" s="58"/>
      <c r="G131" s="58"/>
      <c r="H131" s="58"/>
      <c r="I131" s="58"/>
      <c r="J131" s="58">
        <v>14300</v>
      </c>
      <c r="K131" s="58">
        <v>17300</v>
      </c>
      <c r="L131" s="58">
        <v>796</v>
      </c>
      <c r="M131" s="58">
        <v>815</v>
      </c>
      <c r="N131" s="58">
        <v>792</v>
      </c>
      <c r="O131" s="58"/>
    </row>
    <row r="132" spans="1:15" s="14" customFormat="1" ht="12.75">
      <c r="A132" s="155">
        <v>289</v>
      </c>
      <c r="B132" s="158" t="s">
        <v>101</v>
      </c>
      <c r="C132" s="156">
        <v>32300</v>
      </c>
      <c r="D132" s="156">
        <v>31600</v>
      </c>
      <c r="E132" s="156">
        <v>20000</v>
      </c>
      <c r="F132" s="156">
        <v>20300</v>
      </c>
      <c r="G132" s="156">
        <v>20300</v>
      </c>
      <c r="H132" s="156"/>
      <c r="I132" s="156"/>
      <c r="J132" s="156"/>
      <c r="K132" s="156"/>
      <c r="L132" s="156"/>
      <c r="M132" s="156"/>
      <c r="N132" s="156"/>
      <c r="O132" s="156"/>
    </row>
    <row r="133" spans="1:15" s="14" customFormat="1" ht="12.75">
      <c r="A133" s="55">
        <v>290</v>
      </c>
      <c r="B133" s="153" t="s">
        <v>101</v>
      </c>
      <c r="C133" s="56"/>
      <c r="D133" s="56"/>
      <c r="E133" s="56"/>
      <c r="F133" s="56"/>
      <c r="G133" s="56"/>
      <c r="H133" s="56">
        <v>471</v>
      </c>
      <c r="I133" s="56"/>
      <c r="J133" s="56"/>
      <c r="K133" s="56"/>
      <c r="L133" s="56"/>
      <c r="M133" s="56"/>
      <c r="N133" s="56"/>
      <c r="O133" s="56"/>
    </row>
    <row r="134" spans="1:15" s="14" customFormat="1" ht="12.75">
      <c r="A134" s="55">
        <v>291</v>
      </c>
      <c r="B134" s="153" t="s">
        <v>133</v>
      </c>
      <c r="C134" s="56"/>
      <c r="D134" s="56"/>
      <c r="E134" s="56"/>
      <c r="F134" s="56"/>
      <c r="G134" s="56"/>
      <c r="H134" s="56"/>
      <c r="I134" s="56">
        <v>512</v>
      </c>
      <c r="J134" s="56"/>
      <c r="K134" s="56"/>
      <c r="L134" s="56"/>
      <c r="M134" s="56"/>
      <c r="N134" s="56"/>
      <c r="O134" s="56"/>
    </row>
    <row r="135" spans="1:15" s="14" customFormat="1" ht="12.75">
      <c r="A135" s="55">
        <v>292</v>
      </c>
      <c r="B135" s="153" t="s">
        <v>101</v>
      </c>
      <c r="C135" s="56"/>
      <c r="D135" s="56"/>
      <c r="E135" s="56"/>
      <c r="F135" s="56"/>
      <c r="G135" s="56"/>
      <c r="H135" s="56"/>
      <c r="I135" s="56"/>
      <c r="J135" s="56">
        <v>14300</v>
      </c>
      <c r="K135" s="56">
        <v>17300</v>
      </c>
      <c r="L135" s="56">
        <v>800</v>
      </c>
      <c r="M135" s="56">
        <v>827</v>
      </c>
      <c r="N135" s="56">
        <v>794</v>
      </c>
      <c r="O135" s="56"/>
    </row>
    <row r="136" spans="1:15" s="14" customFormat="1" ht="12.75">
      <c r="A136" s="55">
        <v>298</v>
      </c>
      <c r="B136" s="153" t="s">
        <v>102</v>
      </c>
      <c r="C136" s="56">
        <v>32500</v>
      </c>
      <c r="D136" s="56">
        <v>31900</v>
      </c>
      <c r="E136" s="56">
        <v>20400</v>
      </c>
      <c r="F136" s="56">
        <v>20700</v>
      </c>
      <c r="G136" s="56">
        <v>20800</v>
      </c>
      <c r="H136" s="56"/>
      <c r="I136" s="56"/>
      <c r="J136" s="56"/>
      <c r="K136" s="56"/>
      <c r="L136" s="56"/>
      <c r="M136" s="56"/>
      <c r="N136" s="56"/>
      <c r="O136" s="56"/>
    </row>
    <row r="137" spans="1:15" s="14" customFormat="1" ht="12.75">
      <c r="A137" s="55">
        <v>299</v>
      </c>
      <c r="B137" s="153" t="s">
        <v>102</v>
      </c>
      <c r="C137" s="56"/>
      <c r="D137" s="56"/>
      <c r="E137" s="56"/>
      <c r="F137" s="56"/>
      <c r="G137" s="56"/>
      <c r="H137" s="56">
        <v>485</v>
      </c>
      <c r="I137" s="56"/>
      <c r="J137" s="56"/>
      <c r="K137" s="56"/>
      <c r="L137" s="56"/>
      <c r="M137" s="56"/>
      <c r="N137" s="56"/>
      <c r="O137" s="56"/>
    </row>
    <row r="138" spans="1:15" s="14" customFormat="1" ht="12.75">
      <c r="A138" s="55">
        <v>300</v>
      </c>
      <c r="B138" s="153" t="s">
        <v>102</v>
      </c>
      <c r="C138" s="56"/>
      <c r="D138" s="56"/>
      <c r="E138" s="56"/>
      <c r="F138" s="56"/>
      <c r="G138" s="56"/>
      <c r="H138" s="56"/>
      <c r="I138" s="56">
        <v>521</v>
      </c>
      <c r="J138" s="56"/>
      <c r="K138" s="56"/>
      <c r="L138" s="56"/>
      <c r="M138" s="56"/>
      <c r="N138" s="56"/>
      <c r="O138" s="56"/>
    </row>
    <row r="139" spans="1:15" s="14" customFormat="1" ht="12.75">
      <c r="A139" s="55">
        <v>301</v>
      </c>
      <c r="B139" s="153" t="s">
        <v>102</v>
      </c>
      <c r="C139" s="56"/>
      <c r="D139" s="56"/>
      <c r="E139" s="56"/>
      <c r="F139" s="56"/>
      <c r="G139" s="56"/>
      <c r="H139" s="56"/>
      <c r="I139" s="56"/>
      <c r="J139" s="56">
        <v>14500</v>
      </c>
      <c r="K139" s="56">
        <v>17600</v>
      </c>
      <c r="L139" s="56">
        <v>812</v>
      </c>
      <c r="M139" s="56">
        <v>844</v>
      </c>
      <c r="N139" s="56">
        <v>804</v>
      </c>
      <c r="O139" s="56"/>
    </row>
    <row r="140" spans="1:15" s="14" customFormat="1" ht="12.75">
      <c r="A140" s="55">
        <v>309</v>
      </c>
      <c r="B140" s="153" t="s">
        <v>103</v>
      </c>
      <c r="C140" s="56">
        <v>32600</v>
      </c>
      <c r="D140" s="56">
        <v>31900</v>
      </c>
      <c r="E140" s="56">
        <v>20600</v>
      </c>
      <c r="F140" s="56">
        <v>20900</v>
      </c>
      <c r="G140" s="56">
        <v>21100</v>
      </c>
      <c r="H140" s="56"/>
      <c r="I140" s="56"/>
      <c r="J140" s="56"/>
      <c r="K140" s="56"/>
      <c r="L140" s="56"/>
      <c r="M140" s="56"/>
      <c r="N140" s="56"/>
      <c r="O140" s="56"/>
    </row>
    <row r="141" spans="1:15" s="14" customFormat="1" ht="12.75">
      <c r="A141" s="55">
        <v>310</v>
      </c>
      <c r="B141" s="153" t="s">
        <v>103</v>
      </c>
      <c r="C141" s="56"/>
      <c r="D141" s="56"/>
      <c r="E141" s="56"/>
      <c r="F141" s="56"/>
      <c r="G141" s="56"/>
      <c r="H141" s="56">
        <v>492</v>
      </c>
      <c r="I141" s="56"/>
      <c r="J141" s="56"/>
      <c r="K141" s="56"/>
      <c r="L141" s="56"/>
      <c r="M141" s="56"/>
      <c r="N141" s="56"/>
      <c r="O141" s="56"/>
    </row>
    <row r="142" spans="1:15" s="14" customFormat="1" ht="12.75">
      <c r="A142" s="55">
        <v>311</v>
      </c>
      <c r="B142" s="153" t="s">
        <v>103</v>
      </c>
      <c r="C142" s="56"/>
      <c r="D142" s="56"/>
      <c r="E142" s="56"/>
      <c r="F142" s="56"/>
      <c r="G142" s="56"/>
      <c r="H142" s="56"/>
      <c r="I142" s="56">
        <v>523</v>
      </c>
      <c r="J142" s="56"/>
      <c r="K142" s="56"/>
      <c r="L142" s="56"/>
      <c r="M142" s="56"/>
      <c r="N142" s="56"/>
      <c r="O142" s="56"/>
    </row>
    <row r="143" spans="1:15" s="14" customFormat="1" ht="12.75">
      <c r="A143" s="55">
        <v>312</v>
      </c>
      <c r="B143" s="153" t="s">
        <v>103</v>
      </c>
      <c r="C143" s="56"/>
      <c r="D143" s="56"/>
      <c r="E143" s="56"/>
      <c r="F143" s="56"/>
      <c r="G143" s="56"/>
      <c r="H143" s="56"/>
      <c r="I143" s="56"/>
      <c r="J143" s="56">
        <v>14600</v>
      </c>
      <c r="K143" s="56">
        <v>17700</v>
      </c>
      <c r="L143" s="56">
        <v>822</v>
      </c>
      <c r="M143" s="56">
        <v>853</v>
      </c>
      <c r="N143" s="56">
        <v>814</v>
      </c>
      <c r="O143" s="56"/>
    </row>
    <row r="144" spans="1:15" s="14" customFormat="1" ht="12.75">
      <c r="A144" s="59">
        <v>317</v>
      </c>
      <c r="B144" s="160" t="s">
        <v>104</v>
      </c>
      <c r="C144" s="56">
        <v>32300</v>
      </c>
      <c r="D144" s="56">
        <v>31700</v>
      </c>
      <c r="E144" s="56">
        <v>20600</v>
      </c>
      <c r="F144" s="56">
        <v>20900</v>
      </c>
      <c r="G144" s="56">
        <v>21100</v>
      </c>
      <c r="H144" s="56"/>
      <c r="I144" s="56"/>
      <c r="J144" s="56"/>
      <c r="K144" s="56"/>
      <c r="L144" s="56"/>
      <c r="M144" s="56"/>
      <c r="N144" s="56"/>
      <c r="O144" s="56"/>
    </row>
    <row r="145" spans="1:15" s="14" customFormat="1" ht="12.75">
      <c r="A145" s="59">
        <v>318</v>
      </c>
      <c r="B145" s="160" t="s">
        <v>125</v>
      </c>
      <c r="C145" s="56"/>
      <c r="D145" s="56"/>
      <c r="E145" s="56"/>
      <c r="F145" s="56"/>
      <c r="G145" s="56"/>
      <c r="H145" s="56">
        <v>493</v>
      </c>
      <c r="I145" s="56"/>
      <c r="J145" s="56"/>
      <c r="K145" s="56"/>
      <c r="L145" s="56"/>
      <c r="M145" s="56"/>
      <c r="N145" s="56"/>
      <c r="O145" s="56"/>
    </row>
    <row r="146" spans="1:15" s="14" customFormat="1" ht="12.75">
      <c r="A146" s="59">
        <v>319</v>
      </c>
      <c r="B146" s="160" t="s">
        <v>104</v>
      </c>
      <c r="C146" s="56"/>
      <c r="D146" s="56"/>
      <c r="E146" s="56"/>
      <c r="F146" s="56"/>
      <c r="G146" s="56"/>
      <c r="H146" s="56"/>
      <c r="I146" s="56">
        <v>521</v>
      </c>
      <c r="J146" s="56"/>
      <c r="K146" s="56"/>
      <c r="L146" s="56"/>
      <c r="M146" s="56"/>
      <c r="N146" s="56"/>
      <c r="O146" s="56"/>
    </row>
    <row r="147" spans="1:15" s="14" customFormat="1" ht="12.75">
      <c r="A147" s="59">
        <v>320</v>
      </c>
      <c r="B147" s="160" t="s">
        <v>104</v>
      </c>
      <c r="C147" s="56"/>
      <c r="D147" s="56"/>
      <c r="E147" s="56"/>
      <c r="F147" s="56"/>
      <c r="G147" s="56"/>
      <c r="H147" s="56"/>
      <c r="I147" s="56"/>
      <c r="J147" s="56">
        <v>14800</v>
      </c>
      <c r="K147" s="56">
        <v>17900</v>
      </c>
      <c r="L147" s="56">
        <v>830</v>
      </c>
      <c r="M147" s="56">
        <v>863</v>
      </c>
      <c r="N147" s="56">
        <v>822</v>
      </c>
      <c r="O147" s="56"/>
    </row>
    <row r="148" spans="1:15" s="14" customFormat="1" ht="12.75">
      <c r="A148" s="59">
        <v>326</v>
      </c>
      <c r="B148" s="160" t="s">
        <v>105</v>
      </c>
      <c r="C148" s="56">
        <v>32100</v>
      </c>
      <c r="D148" s="56">
        <v>31400</v>
      </c>
      <c r="E148" s="56">
        <v>20500</v>
      </c>
      <c r="F148" s="56">
        <v>20800</v>
      </c>
      <c r="G148" s="56">
        <v>21100</v>
      </c>
      <c r="H148" s="56"/>
      <c r="I148" s="56"/>
      <c r="J148" s="56"/>
      <c r="K148" s="56"/>
      <c r="L148" s="56"/>
      <c r="M148" s="56"/>
      <c r="N148" s="56"/>
      <c r="O148" s="56"/>
    </row>
    <row r="149" spans="1:15" s="14" customFormat="1" ht="12.75">
      <c r="A149" s="59">
        <v>327</v>
      </c>
      <c r="B149" s="160" t="s">
        <v>105</v>
      </c>
      <c r="C149" s="56"/>
      <c r="D149" s="56"/>
      <c r="E149" s="56"/>
      <c r="F149" s="56"/>
      <c r="G149" s="56"/>
      <c r="H149" s="56">
        <v>491</v>
      </c>
      <c r="I149" s="56"/>
      <c r="J149" s="56"/>
      <c r="K149" s="56"/>
      <c r="L149" s="56"/>
      <c r="M149" s="56"/>
      <c r="N149" s="56"/>
      <c r="O149" s="56"/>
    </row>
    <row r="150" spans="1:15" s="14" customFormat="1" ht="12.75">
      <c r="A150" s="59">
        <v>328</v>
      </c>
      <c r="B150" s="160" t="s">
        <v>105</v>
      </c>
      <c r="C150" s="56"/>
      <c r="D150" s="56"/>
      <c r="E150" s="56"/>
      <c r="F150" s="56"/>
      <c r="G150" s="56"/>
      <c r="H150" s="56"/>
      <c r="I150" s="56">
        <v>517</v>
      </c>
      <c r="J150" s="56"/>
      <c r="K150" s="56"/>
      <c r="L150" s="56"/>
      <c r="M150" s="56"/>
      <c r="N150" s="56"/>
      <c r="O150" s="56"/>
    </row>
    <row r="151" spans="1:15" s="14" customFormat="1" ht="13.5" thickBot="1">
      <c r="A151" s="60">
        <v>329</v>
      </c>
      <c r="B151" s="161" t="s">
        <v>105</v>
      </c>
      <c r="C151" s="58"/>
      <c r="D151" s="58"/>
      <c r="E151" s="58"/>
      <c r="F151" s="58"/>
      <c r="G151" s="58"/>
      <c r="H151" s="58"/>
      <c r="I151" s="58"/>
      <c r="J151" s="58">
        <v>15100</v>
      </c>
      <c r="K151" s="58">
        <v>18300</v>
      </c>
      <c r="L151" s="58">
        <v>853</v>
      </c>
      <c r="M151" s="58">
        <v>864</v>
      </c>
      <c r="N151" s="58">
        <v>850</v>
      </c>
      <c r="O151" s="58"/>
    </row>
    <row r="152" spans="1:15" s="14" customFormat="1" ht="12.75">
      <c r="A152" s="157">
        <v>337</v>
      </c>
      <c r="B152" s="158" t="s">
        <v>107</v>
      </c>
      <c r="C152" s="156">
        <v>31900</v>
      </c>
      <c r="D152" s="156">
        <v>31200</v>
      </c>
      <c r="E152" s="156">
        <v>20200</v>
      </c>
      <c r="F152" s="156">
        <v>20500</v>
      </c>
      <c r="G152" s="156">
        <v>20800</v>
      </c>
      <c r="H152" s="156"/>
      <c r="I152" s="156"/>
      <c r="J152" s="156"/>
      <c r="K152" s="156"/>
      <c r="L152" s="156"/>
      <c r="M152" s="156"/>
      <c r="N152" s="156"/>
      <c r="O152" s="156"/>
    </row>
    <row r="153" spans="1:15" s="14" customFormat="1" ht="12.75">
      <c r="A153" s="59">
        <v>338</v>
      </c>
      <c r="B153" s="153" t="s">
        <v>107</v>
      </c>
      <c r="C153" s="56"/>
      <c r="D153" s="56"/>
      <c r="E153" s="56"/>
      <c r="F153" s="56"/>
      <c r="G153" s="56"/>
      <c r="H153" s="56">
        <v>481</v>
      </c>
      <c r="I153" s="56"/>
      <c r="J153" s="56"/>
      <c r="K153" s="56"/>
      <c r="L153" s="56"/>
      <c r="M153" s="56"/>
      <c r="N153" s="56"/>
      <c r="O153" s="56"/>
    </row>
    <row r="154" spans="1:15" s="14" customFormat="1" ht="12.75">
      <c r="A154" s="59">
        <v>339</v>
      </c>
      <c r="B154" s="153" t="s">
        <v>107</v>
      </c>
      <c r="C154" s="56"/>
      <c r="D154" s="56"/>
      <c r="E154" s="56"/>
      <c r="F154" s="56"/>
      <c r="G154" s="56"/>
      <c r="H154" s="56"/>
      <c r="I154" s="56">
        <v>507</v>
      </c>
      <c r="J154" s="56"/>
      <c r="K154" s="56"/>
      <c r="L154" s="56"/>
      <c r="M154" s="56"/>
      <c r="N154" s="56"/>
      <c r="O154" s="56"/>
    </row>
    <row r="155" spans="1:15" s="14" customFormat="1" ht="12.75">
      <c r="A155" s="59">
        <v>340</v>
      </c>
      <c r="B155" s="153" t="s">
        <v>107</v>
      </c>
      <c r="C155" s="56"/>
      <c r="D155" s="56"/>
      <c r="E155" s="56"/>
      <c r="F155" s="56"/>
      <c r="G155" s="56"/>
      <c r="H155" s="56"/>
      <c r="I155" s="56"/>
      <c r="J155" s="56">
        <v>15500</v>
      </c>
      <c r="K155" s="56">
        <v>18800</v>
      </c>
      <c r="L155" s="56">
        <v>877</v>
      </c>
      <c r="M155" s="56">
        <v>863</v>
      </c>
      <c r="N155" s="56">
        <v>880</v>
      </c>
      <c r="O155" s="56"/>
    </row>
    <row r="156" spans="1:15" s="14" customFormat="1" ht="12.75">
      <c r="A156" s="59">
        <v>344</v>
      </c>
      <c r="B156" s="160" t="s">
        <v>106</v>
      </c>
      <c r="C156" s="56">
        <v>32000</v>
      </c>
      <c r="D156" s="56">
        <v>31300</v>
      </c>
      <c r="E156" s="56">
        <v>20200</v>
      </c>
      <c r="F156" s="56">
        <v>20500</v>
      </c>
      <c r="G156" s="56">
        <v>20700</v>
      </c>
      <c r="H156" s="56"/>
      <c r="I156" s="56"/>
      <c r="J156" s="56"/>
      <c r="K156" s="56"/>
      <c r="L156" s="56"/>
      <c r="M156" s="56"/>
      <c r="N156" s="56"/>
      <c r="O156" s="56"/>
    </row>
    <row r="157" spans="1:15" s="14" customFormat="1" ht="12.75">
      <c r="A157" s="59">
        <v>345</v>
      </c>
      <c r="B157" s="160" t="s">
        <v>106</v>
      </c>
      <c r="C157" s="56"/>
      <c r="D157" s="56"/>
      <c r="E157" s="56"/>
      <c r="F157" s="56"/>
      <c r="G157" s="56"/>
      <c r="H157" s="56">
        <v>475</v>
      </c>
      <c r="I157" s="56"/>
      <c r="J157" s="56"/>
      <c r="K157" s="56"/>
      <c r="L157" s="56"/>
      <c r="M157" s="56"/>
      <c r="N157" s="56"/>
      <c r="O157" s="56"/>
    </row>
    <row r="158" spans="1:15" s="14" customFormat="1" ht="12.75">
      <c r="A158" s="59">
        <v>346</v>
      </c>
      <c r="B158" s="160" t="s">
        <v>106</v>
      </c>
      <c r="C158" s="56"/>
      <c r="D158" s="56"/>
      <c r="E158" s="56"/>
      <c r="F158" s="56"/>
      <c r="G158" s="56"/>
      <c r="H158" s="56"/>
      <c r="I158" s="56">
        <v>503</v>
      </c>
      <c r="J158" s="56"/>
      <c r="K158" s="56"/>
      <c r="L158" s="56"/>
      <c r="M158" s="56"/>
      <c r="N158" s="56"/>
      <c r="O158" s="56"/>
    </row>
    <row r="159" spans="1:15" s="14" customFormat="1" ht="12.75">
      <c r="A159" s="59">
        <v>347</v>
      </c>
      <c r="B159" s="160" t="s">
        <v>106</v>
      </c>
      <c r="C159" s="56"/>
      <c r="D159" s="56"/>
      <c r="E159" s="56"/>
      <c r="F159" s="56"/>
      <c r="G159" s="56"/>
      <c r="H159" s="56"/>
      <c r="I159" s="56"/>
      <c r="J159" s="56">
        <v>15800</v>
      </c>
      <c r="K159" s="56">
        <v>19200</v>
      </c>
      <c r="L159" s="56">
        <v>899</v>
      </c>
      <c r="M159" s="56">
        <v>876</v>
      </c>
      <c r="N159" s="56">
        <v>905</v>
      </c>
      <c r="O159" s="56"/>
    </row>
    <row r="160" spans="1:15" s="14" customFormat="1" ht="12.75">
      <c r="A160" s="59">
        <v>351</v>
      </c>
      <c r="B160" s="160" t="s">
        <v>108</v>
      </c>
      <c r="C160" s="56">
        <v>32300</v>
      </c>
      <c r="D160" s="56">
        <v>31600</v>
      </c>
      <c r="E160" s="56">
        <v>20400</v>
      </c>
      <c r="F160" s="56">
        <v>20800</v>
      </c>
      <c r="G160" s="56">
        <v>21000</v>
      </c>
      <c r="H160" s="56"/>
      <c r="I160" s="56"/>
      <c r="J160" s="56"/>
      <c r="K160" s="56"/>
      <c r="L160" s="56"/>
      <c r="M160" s="56"/>
      <c r="N160" s="56"/>
      <c r="O160" s="56"/>
    </row>
    <row r="161" spans="1:15" s="14" customFormat="1" ht="12.75">
      <c r="A161" s="59">
        <v>352</v>
      </c>
      <c r="B161" s="160" t="s">
        <v>126</v>
      </c>
      <c r="C161" s="56"/>
      <c r="D161" s="56"/>
      <c r="E161" s="56"/>
      <c r="F161" s="56"/>
      <c r="G161" s="56"/>
      <c r="H161" s="56">
        <v>474</v>
      </c>
      <c r="I161" s="56"/>
      <c r="J161" s="56"/>
      <c r="K161" s="56"/>
      <c r="L161" s="56"/>
      <c r="M161" s="56"/>
      <c r="N161" s="56"/>
      <c r="O161" s="56"/>
    </row>
    <row r="162" spans="1:15" s="14" customFormat="1" ht="12.75">
      <c r="A162" s="59">
        <v>353</v>
      </c>
      <c r="B162" s="160" t="s">
        <v>108</v>
      </c>
      <c r="C162" s="56"/>
      <c r="D162" s="56"/>
      <c r="E162" s="56"/>
      <c r="F162" s="56"/>
      <c r="G162" s="56"/>
      <c r="H162" s="56"/>
      <c r="I162" s="56">
        <v>504</v>
      </c>
      <c r="J162" s="56"/>
      <c r="K162" s="56"/>
      <c r="L162" s="56"/>
      <c r="M162" s="56"/>
      <c r="N162" s="56"/>
      <c r="O162" s="56"/>
    </row>
    <row r="163" spans="1:15" s="14" customFormat="1" ht="12.75">
      <c r="A163" s="59">
        <v>354</v>
      </c>
      <c r="B163" s="160" t="s">
        <v>108</v>
      </c>
      <c r="C163" s="56"/>
      <c r="D163" s="56"/>
      <c r="E163" s="56"/>
      <c r="F163" s="56"/>
      <c r="G163" s="56"/>
      <c r="H163" s="56"/>
      <c r="I163" s="56"/>
      <c r="J163" s="56">
        <v>16200</v>
      </c>
      <c r="K163" s="56">
        <v>19700</v>
      </c>
      <c r="L163" s="56">
        <v>928</v>
      </c>
      <c r="M163" s="56">
        <v>886</v>
      </c>
      <c r="N163" s="56">
        <v>938</v>
      </c>
      <c r="O163" s="56"/>
    </row>
    <row r="164" spans="1:15" s="14" customFormat="1" ht="12.75">
      <c r="A164" s="55">
        <v>362</v>
      </c>
      <c r="B164" s="153" t="s">
        <v>109</v>
      </c>
      <c r="C164" s="56">
        <v>32500</v>
      </c>
      <c r="D164" s="56">
        <v>31800</v>
      </c>
      <c r="E164" s="56">
        <v>20700</v>
      </c>
      <c r="F164" s="56">
        <v>21100</v>
      </c>
      <c r="G164" s="56">
        <v>21300</v>
      </c>
      <c r="H164" s="56"/>
      <c r="I164" s="56"/>
      <c r="J164" s="56"/>
      <c r="K164" s="56"/>
      <c r="L164" s="56"/>
      <c r="M164" s="56"/>
      <c r="N164" s="56"/>
      <c r="O164" s="56"/>
    </row>
    <row r="165" spans="1:15" s="14" customFormat="1" ht="12.75">
      <c r="A165" s="55">
        <v>363</v>
      </c>
      <c r="B165" s="153" t="s">
        <v>127</v>
      </c>
      <c r="C165" s="56"/>
      <c r="D165" s="56"/>
      <c r="E165" s="56"/>
      <c r="F165" s="56"/>
      <c r="G165" s="56"/>
      <c r="H165" s="56">
        <v>475</v>
      </c>
      <c r="I165" s="56"/>
      <c r="J165" s="56"/>
      <c r="K165" s="56"/>
      <c r="L165" s="56"/>
      <c r="M165" s="56"/>
      <c r="N165" s="56"/>
      <c r="O165" s="56"/>
    </row>
    <row r="166" spans="1:15" s="14" customFormat="1" ht="12.75">
      <c r="A166" s="55">
        <v>364</v>
      </c>
      <c r="B166" s="153" t="s">
        <v>109</v>
      </c>
      <c r="C166" s="56"/>
      <c r="D166" s="56"/>
      <c r="E166" s="56"/>
      <c r="F166" s="56"/>
      <c r="G166" s="56"/>
      <c r="H166" s="56"/>
      <c r="I166" s="56">
        <v>505</v>
      </c>
      <c r="J166" s="56"/>
      <c r="K166" s="56"/>
      <c r="L166" s="56"/>
      <c r="M166" s="56"/>
      <c r="N166" s="56"/>
      <c r="O166" s="56"/>
    </row>
    <row r="167" spans="1:15" s="14" customFormat="1" ht="13.5" thickBot="1">
      <c r="A167" s="57">
        <v>365</v>
      </c>
      <c r="B167" s="154" t="s">
        <v>109</v>
      </c>
      <c r="C167" s="58"/>
      <c r="D167" s="58"/>
      <c r="E167" s="58"/>
      <c r="F167" s="58"/>
      <c r="G167" s="58"/>
      <c r="H167" s="58"/>
      <c r="I167" s="58"/>
      <c r="J167" s="58">
        <v>1600</v>
      </c>
      <c r="K167" s="58">
        <v>19800</v>
      </c>
      <c r="L167" s="58">
        <v>931</v>
      </c>
      <c r="M167" s="58">
        <v>900</v>
      </c>
      <c r="N167" s="58">
        <v>939</v>
      </c>
      <c r="O167" s="58"/>
    </row>
    <row r="168" spans="1:15" s="14" customFormat="1" ht="12.75">
      <c r="A168" s="155">
        <v>370</v>
      </c>
      <c r="B168" s="158" t="s">
        <v>110</v>
      </c>
      <c r="C168" s="156">
        <v>32600</v>
      </c>
      <c r="D168" s="156">
        <v>31900</v>
      </c>
      <c r="E168" s="156">
        <v>20900</v>
      </c>
      <c r="F168" s="156">
        <v>21500</v>
      </c>
      <c r="G168" s="156">
        <v>21700</v>
      </c>
      <c r="H168" s="156"/>
      <c r="I168" s="156"/>
      <c r="J168" s="156"/>
      <c r="K168" s="156"/>
      <c r="L168" s="156"/>
      <c r="M168" s="156"/>
      <c r="N168" s="156"/>
      <c r="O168" s="156"/>
    </row>
    <row r="169" spans="1:15" s="14" customFormat="1" ht="12.75">
      <c r="A169" s="55">
        <v>371</v>
      </c>
      <c r="B169" s="153" t="s">
        <v>110</v>
      </c>
      <c r="C169" s="56"/>
      <c r="D169" s="56"/>
      <c r="E169" s="56"/>
      <c r="F169" s="56"/>
      <c r="G169" s="56"/>
      <c r="H169" s="56">
        <v>478</v>
      </c>
      <c r="I169" s="56"/>
      <c r="J169" s="56"/>
      <c r="K169" s="56"/>
      <c r="L169" s="56"/>
      <c r="M169" s="56"/>
      <c r="N169" s="56"/>
      <c r="O169" s="56"/>
    </row>
    <row r="170" spans="1:15" s="14" customFormat="1" ht="12.75">
      <c r="A170" s="55">
        <v>372</v>
      </c>
      <c r="B170" s="153" t="s">
        <v>110</v>
      </c>
      <c r="C170" s="56"/>
      <c r="D170" s="56"/>
      <c r="E170" s="56"/>
      <c r="F170" s="56"/>
      <c r="G170" s="56"/>
      <c r="H170" s="56"/>
      <c r="I170" s="56">
        <v>508</v>
      </c>
      <c r="J170" s="56"/>
      <c r="K170" s="56"/>
      <c r="L170" s="56"/>
      <c r="M170" s="56"/>
      <c r="N170" s="56"/>
      <c r="O170" s="56"/>
    </row>
    <row r="171" spans="1:15" s="14" customFormat="1" ht="12.75">
      <c r="A171" s="55">
        <v>373</v>
      </c>
      <c r="B171" s="153" t="s">
        <v>110</v>
      </c>
      <c r="C171" s="56"/>
      <c r="D171" s="56"/>
      <c r="E171" s="56"/>
      <c r="F171" s="56"/>
      <c r="G171" s="56"/>
      <c r="H171" s="56"/>
      <c r="I171" s="56"/>
      <c r="J171" s="56">
        <v>16200</v>
      </c>
      <c r="K171" s="56">
        <v>19700</v>
      </c>
      <c r="L171" s="56">
        <v>925</v>
      </c>
      <c r="M171" s="56">
        <v>916</v>
      </c>
      <c r="N171" s="56">
        <v>927</v>
      </c>
      <c r="O171" s="56"/>
    </row>
    <row r="172" spans="1:15" s="14" customFormat="1" ht="12.75">
      <c r="A172" s="55">
        <v>379</v>
      </c>
      <c r="B172" s="153" t="s">
        <v>111</v>
      </c>
      <c r="C172" s="56">
        <v>33000</v>
      </c>
      <c r="D172" s="56">
        <v>32300</v>
      </c>
      <c r="E172" s="56">
        <v>21300</v>
      </c>
      <c r="F172" s="56">
        <v>21900</v>
      </c>
      <c r="G172" s="56">
        <v>22100</v>
      </c>
      <c r="H172" s="56"/>
      <c r="I172" s="56"/>
      <c r="J172" s="56"/>
      <c r="K172" s="56"/>
      <c r="L172" s="56"/>
      <c r="M172" s="56"/>
      <c r="N172" s="56"/>
      <c r="O172" s="56"/>
    </row>
    <row r="173" spans="1:15" s="14" customFormat="1" ht="12.75">
      <c r="A173" s="55">
        <v>380</v>
      </c>
      <c r="B173" s="153" t="s">
        <v>111</v>
      </c>
      <c r="C173" s="56"/>
      <c r="D173" s="56"/>
      <c r="E173" s="56"/>
      <c r="F173" s="56"/>
      <c r="G173" s="56"/>
      <c r="H173" s="56">
        <v>489</v>
      </c>
      <c r="I173" s="56"/>
      <c r="J173" s="56"/>
      <c r="K173" s="56"/>
      <c r="L173" s="56"/>
      <c r="M173" s="56"/>
      <c r="N173" s="56"/>
      <c r="O173" s="56"/>
    </row>
    <row r="174" spans="1:15" s="14" customFormat="1" ht="12.75">
      <c r="A174" s="55">
        <v>381</v>
      </c>
      <c r="B174" s="153" t="s">
        <v>111</v>
      </c>
      <c r="C174" s="56"/>
      <c r="D174" s="56"/>
      <c r="E174" s="56"/>
      <c r="F174" s="56"/>
      <c r="G174" s="56"/>
      <c r="H174" s="56"/>
      <c r="I174" s="56">
        <v>513</v>
      </c>
      <c r="J174" s="56"/>
      <c r="K174" s="56"/>
      <c r="L174" s="56"/>
      <c r="M174" s="56"/>
      <c r="N174" s="56"/>
      <c r="O174" s="56"/>
    </row>
    <row r="175" spans="1:15" s="14" customFormat="1" ht="12.75">
      <c r="A175" s="55">
        <v>382</v>
      </c>
      <c r="B175" s="153" t="s">
        <v>111</v>
      </c>
      <c r="C175" s="56"/>
      <c r="D175" s="56"/>
      <c r="E175" s="56"/>
      <c r="F175" s="56"/>
      <c r="G175" s="56"/>
      <c r="H175" s="56"/>
      <c r="I175" s="56"/>
      <c r="J175" s="56">
        <v>16300</v>
      </c>
      <c r="K175" s="56">
        <v>19800</v>
      </c>
      <c r="L175" s="56">
        <v>933</v>
      </c>
      <c r="M175" s="56">
        <v>939</v>
      </c>
      <c r="N175" s="56">
        <v>931</v>
      </c>
      <c r="O175" s="56"/>
    </row>
    <row r="176" spans="1:15" s="14" customFormat="1" ht="12.75">
      <c r="A176" s="55">
        <v>385</v>
      </c>
      <c r="B176" s="153" t="s">
        <v>112</v>
      </c>
      <c r="C176" s="56">
        <v>33500</v>
      </c>
      <c r="D176" s="56">
        <v>32800</v>
      </c>
      <c r="E176" s="56">
        <v>21600</v>
      </c>
      <c r="F176" s="56">
        <v>22300</v>
      </c>
      <c r="G176" s="56">
        <v>22500</v>
      </c>
      <c r="H176" s="56"/>
      <c r="I176" s="56"/>
      <c r="J176" s="56"/>
      <c r="K176" s="56"/>
      <c r="L176" s="56"/>
      <c r="M176" s="56"/>
      <c r="N176" s="56"/>
      <c r="O176" s="56"/>
    </row>
    <row r="177" spans="1:15" s="14" customFormat="1" ht="12.75">
      <c r="A177" s="55">
        <v>386</v>
      </c>
      <c r="B177" s="153" t="s">
        <v>112</v>
      </c>
      <c r="C177" s="56"/>
      <c r="D177" s="56"/>
      <c r="E177" s="56"/>
      <c r="F177" s="56"/>
      <c r="G177" s="56"/>
      <c r="H177" s="56">
        <v>499</v>
      </c>
      <c r="I177" s="56"/>
      <c r="J177" s="56"/>
      <c r="K177" s="56"/>
      <c r="L177" s="56"/>
      <c r="M177" s="56"/>
      <c r="N177" s="56"/>
      <c r="O177" s="56"/>
    </row>
    <row r="178" spans="1:15" s="14" customFormat="1" ht="12.75">
      <c r="A178" s="55">
        <v>387</v>
      </c>
      <c r="B178" s="153" t="s">
        <v>112</v>
      </c>
      <c r="C178" s="56"/>
      <c r="D178" s="56"/>
      <c r="E178" s="56"/>
      <c r="F178" s="56"/>
      <c r="G178" s="56"/>
      <c r="H178" s="56"/>
      <c r="I178" s="56">
        <v>515</v>
      </c>
      <c r="J178" s="56"/>
      <c r="K178" s="56"/>
      <c r="L178" s="56"/>
      <c r="M178" s="56"/>
      <c r="N178" s="56"/>
      <c r="O178" s="56"/>
    </row>
    <row r="179" spans="1:15" s="14" customFormat="1" ht="12.75">
      <c r="A179" s="55">
        <v>388</v>
      </c>
      <c r="B179" s="153" t="s">
        <v>112</v>
      </c>
      <c r="C179" s="56"/>
      <c r="D179" s="56"/>
      <c r="E179" s="56"/>
      <c r="F179" s="56"/>
      <c r="G179" s="56"/>
      <c r="H179" s="56"/>
      <c r="I179" s="56"/>
      <c r="J179" s="56">
        <v>16500</v>
      </c>
      <c r="K179" s="56">
        <v>20100</v>
      </c>
      <c r="L179" s="56">
        <v>947</v>
      </c>
      <c r="M179" s="56">
        <v>961</v>
      </c>
      <c r="N179" s="56">
        <v>944</v>
      </c>
      <c r="O179" s="56"/>
    </row>
    <row r="180" spans="1:15" s="14" customFormat="1" ht="12.75">
      <c r="A180" s="55">
        <v>397</v>
      </c>
      <c r="B180" s="153" t="s">
        <v>113</v>
      </c>
      <c r="C180" s="56">
        <v>34000</v>
      </c>
      <c r="D180" s="56">
        <v>33300</v>
      </c>
      <c r="E180" s="56">
        <v>21900</v>
      </c>
      <c r="F180" s="56">
        <v>22500</v>
      </c>
      <c r="G180" s="56">
        <v>22700</v>
      </c>
      <c r="H180" s="56"/>
      <c r="I180" s="56"/>
      <c r="J180" s="56"/>
      <c r="K180" s="56"/>
      <c r="L180" s="56"/>
      <c r="M180" s="56"/>
      <c r="N180" s="56"/>
      <c r="O180" s="56"/>
    </row>
    <row r="181" spans="1:15" s="14" customFormat="1" ht="12.75">
      <c r="A181" s="55">
        <v>398</v>
      </c>
      <c r="B181" s="153" t="s">
        <v>113</v>
      </c>
      <c r="C181" s="56"/>
      <c r="D181" s="56"/>
      <c r="E181" s="56"/>
      <c r="F181" s="56"/>
      <c r="G181" s="56"/>
      <c r="H181" s="56">
        <v>505</v>
      </c>
      <c r="I181" s="56"/>
      <c r="J181" s="56"/>
      <c r="K181" s="56"/>
      <c r="L181" s="56"/>
      <c r="M181" s="56"/>
      <c r="N181" s="56"/>
      <c r="O181" s="56"/>
    </row>
    <row r="182" spans="1:15" s="14" customFormat="1" ht="12.75">
      <c r="A182" s="55">
        <v>399</v>
      </c>
      <c r="B182" s="153" t="s">
        <v>113</v>
      </c>
      <c r="C182" s="56"/>
      <c r="D182" s="56"/>
      <c r="E182" s="56"/>
      <c r="F182" s="56"/>
      <c r="G182" s="56"/>
      <c r="H182" s="56"/>
      <c r="I182" s="56">
        <v>519</v>
      </c>
      <c r="J182" s="56"/>
      <c r="K182" s="56"/>
      <c r="L182" s="56"/>
      <c r="M182" s="56"/>
      <c r="N182" s="56"/>
      <c r="O182" s="56"/>
    </row>
    <row r="183" spans="1:15" s="14" customFormat="1" ht="13.5" thickBot="1">
      <c r="A183" s="57">
        <v>400</v>
      </c>
      <c r="B183" s="154" t="s">
        <v>113</v>
      </c>
      <c r="C183" s="58"/>
      <c r="D183" s="58"/>
      <c r="E183" s="58"/>
      <c r="F183" s="58"/>
      <c r="G183" s="58"/>
      <c r="H183" s="58"/>
      <c r="I183" s="58"/>
      <c r="J183" s="58">
        <v>17000</v>
      </c>
      <c r="K183" s="58">
        <v>20700</v>
      </c>
      <c r="L183" s="58">
        <v>977</v>
      </c>
      <c r="M183" s="58">
        <v>982</v>
      </c>
      <c r="N183" s="58">
        <v>975</v>
      </c>
      <c r="O183" s="58"/>
    </row>
    <row r="184" spans="1:15" s="14" customFormat="1" ht="12.75">
      <c r="A184" s="155">
        <v>409</v>
      </c>
      <c r="B184" s="158" t="s">
        <v>114</v>
      </c>
      <c r="C184" s="156">
        <v>34300</v>
      </c>
      <c r="D184" s="156">
        <v>33600</v>
      </c>
      <c r="E184" s="156">
        <v>22100</v>
      </c>
      <c r="F184" s="156">
        <v>22600</v>
      </c>
      <c r="G184" s="156">
        <v>22900</v>
      </c>
      <c r="H184" s="156"/>
      <c r="I184" s="156"/>
      <c r="J184" s="156"/>
      <c r="K184" s="156"/>
      <c r="L184" s="156"/>
      <c r="M184" s="156"/>
      <c r="N184" s="156"/>
      <c r="O184" s="156"/>
    </row>
    <row r="185" spans="1:15" s="14" customFormat="1" ht="12.75">
      <c r="A185" s="55">
        <v>410</v>
      </c>
      <c r="B185" s="153" t="s">
        <v>114</v>
      </c>
      <c r="C185" s="56"/>
      <c r="D185" s="56"/>
      <c r="E185" s="56"/>
      <c r="F185" s="56"/>
      <c r="G185" s="56"/>
      <c r="H185" s="56">
        <v>509</v>
      </c>
      <c r="I185" s="56"/>
      <c r="J185" s="56"/>
      <c r="K185" s="56"/>
      <c r="L185" s="56"/>
      <c r="M185" s="56"/>
      <c r="N185" s="56"/>
      <c r="O185" s="56"/>
    </row>
    <row r="186" spans="1:15" s="14" customFormat="1" ht="12.75">
      <c r="A186" s="55">
        <v>411</v>
      </c>
      <c r="B186" s="153" t="s">
        <v>114</v>
      </c>
      <c r="C186" s="56"/>
      <c r="D186" s="56"/>
      <c r="E186" s="56"/>
      <c r="F186" s="56"/>
      <c r="G186" s="56"/>
      <c r="H186" s="56"/>
      <c r="I186" s="56">
        <v>524</v>
      </c>
      <c r="J186" s="56"/>
      <c r="K186" s="56"/>
      <c r="L186" s="56"/>
      <c r="M186" s="56"/>
      <c r="N186" s="56"/>
      <c r="O186" s="56"/>
    </row>
    <row r="187" spans="1:15" s="14" customFormat="1" ht="12.75">
      <c r="A187" s="55">
        <v>412</v>
      </c>
      <c r="B187" s="153" t="s">
        <v>114</v>
      </c>
      <c r="C187" s="56"/>
      <c r="D187" s="56"/>
      <c r="E187" s="56"/>
      <c r="F187" s="56"/>
      <c r="G187" s="56"/>
      <c r="H187" s="56"/>
      <c r="I187" s="56"/>
      <c r="J187" s="56">
        <v>17600</v>
      </c>
      <c r="K187" s="56">
        <v>21500</v>
      </c>
      <c r="L187" s="56">
        <v>1019</v>
      </c>
      <c r="M187" s="56">
        <v>1000</v>
      </c>
      <c r="N187" s="56">
        <v>1023</v>
      </c>
      <c r="O187" s="56"/>
    </row>
    <row r="188" spans="1:15" s="14" customFormat="1" ht="12.75">
      <c r="A188" s="55">
        <v>419</v>
      </c>
      <c r="B188" s="153" t="s">
        <v>115</v>
      </c>
      <c r="C188" s="56">
        <v>34300</v>
      </c>
      <c r="D188" s="56">
        <v>33600</v>
      </c>
      <c r="E188" s="56">
        <v>22100</v>
      </c>
      <c r="F188" s="56">
        <v>22600</v>
      </c>
      <c r="G188" s="56">
        <v>23000</v>
      </c>
      <c r="H188" s="56"/>
      <c r="I188" s="56"/>
      <c r="J188" s="56"/>
      <c r="K188" s="56"/>
      <c r="L188" s="56"/>
      <c r="M188" s="56"/>
      <c r="N188" s="56"/>
      <c r="O188" s="56"/>
    </row>
    <row r="189" spans="1:15" s="14" customFormat="1" ht="12.75">
      <c r="A189" s="55">
        <v>420</v>
      </c>
      <c r="B189" s="153" t="s">
        <v>115</v>
      </c>
      <c r="C189" s="56"/>
      <c r="D189" s="56"/>
      <c r="E189" s="56"/>
      <c r="F189" s="56"/>
      <c r="G189" s="56"/>
      <c r="H189" s="56"/>
      <c r="I189" s="56">
        <v>529</v>
      </c>
      <c r="J189" s="56"/>
      <c r="K189" s="56"/>
      <c r="L189" s="56"/>
      <c r="M189" s="56"/>
      <c r="N189" s="56"/>
      <c r="O189" s="56"/>
    </row>
    <row r="190" spans="1:15" s="14" customFormat="1" ht="12.75">
      <c r="A190" s="55">
        <v>421</v>
      </c>
      <c r="B190" s="153" t="s">
        <v>115</v>
      </c>
      <c r="C190" s="56"/>
      <c r="D190" s="56"/>
      <c r="E190" s="56"/>
      <c r="F190" s="56"/>
      <c r="G190" s="56"/>
      <c r="H190" s="56"/>
      <c r="I190" s="56"/>
      <c r="J190" s="56">
        <v>18200</v>
      </c>
      <c r="K190" s="56">
        <v>22200</v>
      </c>
      <c r="L190" s="56">
        <v>1057</v>
      </c>
      <c r="M190" s="56">
        <v>1015</v>
      </c>
      <c r="N190" s="56">
        <v>1067</v>
      </c>
      <c r="O190" s="56"/>
    </row>
    <row r="191" spans="1:15" s="14" customFormat="1" ht="12.75">
      <c r="A191" s="55">
        <v>425</v>
      </c>
      <c r="B191" s="153" t="s">
        <v>116</v>
      </c>
      <c r="C191" s="56">
        <v>34300</v>
      </c>
      <c r="D191" s="56">
        <v>33600</v>
      </c>
      <c r="E191" s="56">
        <v>22300</v>
      </c>
      <c r="F191" s="56">
        <v>22800</v>
      </c>
      <c r="G191" s="56">
        <v>23200</v>
      </c>
      <c r="H191" s="56"/>
      <c r="I191" s="56"/>
      <c r="J191" s="56"/>
      <c r="K191" s="56"/>
      <c r="L191" s="56"/>
      <c r="M191" s="56"/>
      <c r="N191" s="56"/>
      <c r="O191" s="56"/>
    </row>
    <row r="192" spans="1:15" s="14" customFormat="1" ht="12.75">
      <c r="A192" s="55">
        <v>426</v>
      </c>
      <c r="B192" s="153" t="s">
        <v>116</v>
      </c>
      <c r="C192" s="56"/>
      <c r="D192" s="56"/>
      <c r="E192" s="56"/>
      <c r="F192" s="56"/>
      <c r="G192" s="56"/>
      <c r="H192" s="56">
        <v>513</v>
      </c>
      <c r="I192" s="56"/>
      <c r="J192" s="56"/>
      <c r="K192" s="56"/>
      <c r="L192" s="56"/>
      <c r="M192" s="56"/>
      <c r="N192" s="56"/>
      <c r="O192" s="56"/>
    </row>
    <row r="193" spans="1:15" s="14" customFormat="1" ht="12.75">
      <c r="A193" s="55">
        <v>427</v>
      </c>
      <c r="B193" s="153" t="s">
        <v>116</v>
      </c>
      <c r="C193" s="56"/>
      <c r="D193" s="56"/>
      <c r="E193" s="56"/>
      <c r="F193" s="56"/>
      <c r="G193" s="56"/>
      <c r="H193" s="56"/>
      <c r="I193" s="56">
        <v>536</v>
      </c>
      <c r="J193" s="56"/>
      <c r="K193" s="56"/>
      <c r="L193" s="56"/>
      <c r="M193" s="56"/>
      <c r="N193" s="56"/>
      <c r="O193" s="56"/>
    </row>
    <row r="194" spans="1:15" s="14" customFormat="1" ht="12.75">
      <c r="A194" s="55">
        <v>428</v>
      </c>
      <c r="B194" s="153" t="s">
        <v>135</v>
      </c>
      <c r="C194" s="56"/>
      <c r="D194" s="56"/>
      <c r="E194" s="56"/>
      <c r="F194" s="56"/>
      <c r="G194" s="56"/>
      <c r="H194" s="56"/>
      <c r="I194" s="56"/>
      <c r="J194" s="56">
        <v>18700</v>
      </c>
      <c r="K194" s="56">
        <v>22800</v>
      </c>
      <c r="L194" s="56">
        <v>1091</v>
      </c>
      <c r="M194" s="56">
        <v>1035</v>
      </c>
      <c r="N194" s="56">
        <v>1105</v>
      </c>
      <c r="O194" s="56"/>
    </row>
    <row r="195" spans="1:15" s="14" customFormat="1" ht="12.75">
      <c r="A195" s="55">
        <v>431</v>
      </c>
      <c r="B195" s="153" t="s">
        <v>117</v>
      </c>
      <c r="C195" s="56">
        <v>34400</v>
      </c>
      <c r="D195" s="56">
        <v>33700</v>
      </c>
      <c r="E195" s="56">
        <v>22400</v>
      </c>
      <c r="F195" s="56">
        <v>22800</v>
      </c>
      <c r="G195" s="56">
        <v>23300</v>
      </c>
      <c r="H195" s="56"/>
      <c r="I195" s="56"/>
      <c r="J195" s="56"/>
      <c r="K195" s="56"/>
      <c r="L195" s="56"/>
      <c r="M195" s="56"/>
      <c r="N195" s="56"/>
      <c r="O195" s="56"/>
    </row>
    <row r="196" spans="1:15" s="14" customFormat="1" ht="12.75">
      <c r="A196" s="55">
        <v>432</v>
      </c>
      <c r="B196" s="153" t="s">
        <v>117</v>
      </c>
      <c r="C196" s="56"/>
      <c r="D196" s="56"/>
      <c r="E196" s="56"/>
      <c r="F196" s="56"/>
      <c r="G196" s="56"/>
      <c r="H196" s="56"/>
      <c r="I196" s="56"/>
      <c r="J196" s="56">
        <v>19300</v>
      </c>
      <c r="K196" s="56">
        <v>23500</v>
      </c>
      <c r="L196" s="56">
        <v>1129</v>
      </c>
      <c r="M196" s="56">
        <v>1063</v>
      </c>
      <c r="N196" s="56">
        <v>1145</v>
      </c>
      <c r="O196" s="56"/>
    </row>
    <row r="197" spans="1:15" s="14" customFormat="1" ht="12.75">
      <c r="A197" s="55">
        <v>440</v>
      </c>
      <c r="B197" s="153" t="s">
        <v>118</v>
      </c>
      <c r="C197" s="56">
        <v>34500</v>
      </c>
      <c r="D197" s="56">
        <v>33800</v>
      </c>
      <c r="E197" s="56">
        <v>22500</v>
      </c>
      <c r="F197" s="56">
        <v>22900</v>
      </c>
      <c r="G197" s="56">
        <v>23300</v>
      </c>
      <c r="H197" s="56"/>
      <c r="I197" s="56"/>
      <c r="J197" s="56"/>
      <c r="K197" s="56"/>
      <c r="L197" s="56"/>
      <c r="M197" s="56"/>
      <c r="N197" s="56"/>
      <c r="O197" s="56"/>
    </row>
    <row r="198" spans="1:15" s="14" customFormat="1" ht="12.75">
      <c r="A198" s="55">
        <v>441</v>
      </c>
      <c r="B198" s="153" t="s">
        <v>118</v>
      </c>
      <c r="C198" s="56"/>
      <c r="D198" s="56"/>
      <c r="E198" s="56"/>
      <c r="F198" s="56"/>
      <c r="G198" s="56"/>
      <c r="H198" s="56"/>
      <c r="I198" s="56">
        <v>534</v>
      </c>
      <c r="J198" s="56"/>
      <c r="K198" s="56"/>
      <c r="L198" s="56"/>
      <c r="M198" s="56"/>
      <c r="N198" s="56"/>
      <c r="O198" s="56"/>
    </row>
    <row r="199" spans="1:15" s="14" customFormat="1" ht="13.5" thickBot="1">
      <c r="A199" s="57">
        <v>442</v>
      </c>
      <c r="B199" s="154" t="s">
        <v>118</v>
      </c>
      <c r="C199" s="58"/>
      <c r="D199" s="58"/>
      <c r="E199" s="58"/>
      <c r="F199" s="58"/>
      <c r="G199" s="58"/>
      <c r="H199" s="58"/>
      <c r="I199" s="58"/>
      <c r="J199" s="58">
        <v>19700</v>
      </c>
      <c r="K199" s="58">
        <v>24100</v>
      </c>
      <c r="L199" s="58">
        <v>1159</v>
      </c>
      <c r="M199" s="58">
        <v>1098</v>
      </c>
      <c r="N199" s="58">
        <v>1174</v>
      </c>
      <c r="O199" s="58"/>
    </row>
    <row r="200" spans="1:15" s="14" customFormat="1" ht="12.75">
      <c r="A200" s="155">
        <v>446</v>
      </c>
      <c r="B200" s="158" t="s">
        <v>119</v>
      </c>
      <c r="C200" s="156">
        <v>34800</v>
      </c>
      <c r="D200" s="156">
        <v>34100</v>
      </c>
      <c r="E200" s="156">
        <v>22700</v>
      </c>
      <c r="F200" s="156">
        <v>23000</v>
      </c>
      <c r="G200" s="156">
        <v>23400</v>
      </c>
      <c r="H200" s="156"/>
      <c r="I200" s="156"/>
      <c r="J200" s="156"/>
      <c r="K200" s="156"/>
      <c r="L200" s="156"/>
      <c r="M200" s="156"/>
      <c r="N200" s="156"/>
      <c r="O200" s="156"/>
    </row>
    <row r="201" spans="1:15" s="14" customFormat="1" ht="12.75">
      <c r="A201" s="55">
        <v>447</v>
      </c>
      <c r="B201" s="153" t="s">
        <v>119</v>
      </c>
      <c r="C201" s="56"/>
      <c r="D201" s="56"/>
      <c r="E201" s="56"/>
      <c r="F201" s="56"/>
      <c r="G201" s="56"/>
      <c r="H201" s="56">
        <v>512</v>
      </c>
      <c r="I201" s="56"/>
      <c r="J201" s="56"/>
      <c r="K201" s="56"/>
      <c r="L201" s="56"/>
      <c r="M201" s="56"/>
      <c r="N201" s="56"/>
      <c r="O201" s="56"/>
    </row>
    <row r="202" spans="1:15" s="14" customFormat="1" ht="12.75">
      <c r="A202" s="55">
        <v>448</v>
      </c>
      <c r="B202" s="153" t="s">
        <v>119</v>
      </c>
      <c r="C202" s="56"/>
      <c r="D202" s="56"/>
      <c r="E202" s="56"/>
      <c r="F202" s="56"/>
      <c r="G202" s="56"/>
      <c r="H202" s="56"/>
      <c r="I202" s="56">
        <v>532</v>
      </c>
      <c r="J202" s="56"/>
      <c r="K202" s="56"/>
      <c r="L202" s="56"/>
      <c r="M202" s="56"/>
      <c r="N202" s="56"/>
      <c r="O202" s="56"/>
    </row>
    <row r="203" spans="1:15" s="14" customFormat="1" ht="12.75">
      <c r="A203" s="55">
        <v>449</v>
      </c>
      <c r="B203" s="153" t="s">
        <v>119</v>
      </c>
      <c r="C203" s="56"/>
      <c r="D203" s="56"/>
      <c r="E203" s="56"/>
      <c r="F203" s="56"/>
      <c r="G203" s="56"/>
      <c r="H203" s="56"/>
      <c r="I203" s="56"/>
      <c r="J203" s="56">
        <v>20100</v>
      </c>
      <c r="K203" s="56">
        <v>24500</v>
      </c>
      <c r="L203" s="56">
        <v>1182</v>
      </c>
      <c r="M203" s="56">
        <v>1144</v>
      </c>
      <c r="N203" s="56">
        <v>1192</v>
      </c>
      <c r="O203" s="56"/>
    </row>
    <row r="204" spans="1:15" s="14" customFormat="1" ht="12.75">
      <c r="A204" s="55">
        <v>457</v>
      </c>
      <c r="B204" s="153" t="s">
        <v>120</v>
      </c>
      <c r="C204" s="56">
        <v>35000</v>
      </c>
      <c r="D204" s="56">
        <v>34300</v>
      </c>
      <c r="E204" s="56">
        <v>22900</v>
      </c>
      <c r="F204" s="56">
        <v>23100</v>
      </c>
      <c r="G204" s="56">
        <v>23600</v>
      </c>
      <c r="H204" s="56"/>
      <c r="I204" s="56"/>
      <c r="J204" s="56"/>
      <c r="K204" s="56"/>
      <c r="L204" s="56"/>
      <c r="M204" s="56"/>
      <c r="N204" s="56"/>
      <c r="O204" s="56"/>
    </row>
    <row r="205" spans="1:15" s="14" customFormat="1" ht="12.75">
      <c r="A205" s="55">
        <v>458</v>
      </c>
      <c r="B205" s="153" t="s">
        <v>120</v>
      </c>
      <c r="C205" s="56"/>
      <c r="D205" s="56"/>
      <c r="E205" s="56"/>
      <c r="F205" s="56"/>
      <c r="G205" s="56"/>
      <c r="H205" s="56">
        <v>508</v>
      </c>
      <c r="I205" s="56"/>
      <c r="J205" s="56"/>
      <c r="K205" s="56"/>
      <c r="L205" s="56"/>
      <c r="M205" s="56"/>
      <c r="N205" s="56"/>
      <c r="O205" s="56"/>
    </row>
    <row r="206" spans="1:15" s="14" customFormat="1" ht="12.75">
      <c r="A206" s="55">
        <v>459</v>
      </c>
      <c r="B206" s="153" t="s">
        <v>120</v>
      </c>
      <c r="C206" s="56"/>
      <c r="D206" s="56"/>
      <c r="E206" s="56"/>
      <c r="F206" s="56"/>
      <c r="G206" s="56"/>
      <c r="H206" s="56"/>
      <c r="I206" s="56">
        <v>529</v>
      </c>
      <c r="J206" s="56"/>
      <c r="K206" s="56"/>
      <c r="L206" s="56"/>
      <c r="M206" s="56"/>
      <c r="N206" s="56"/>
      <c r="O206" s="56"/>
    </row>
    <row r="207" spans="1:15" s="14" customFormat="1" ht="12.75">
      <c r="A207" s="55">
        <v>460</v>
      </c>
      <c r="B207" s="153" t="s">
        <v>120</v>
      </c>
      <c r="C207" s="56"/>
      <c r="D207" s="56"/>
      <c r="E207" s="56"/>
      <c r="F207" s="56"/>
      <c r="G207" s="56"/>
      <c r="H207" s="56"/>
      <c r="I207" s="56"/>
      <c r="J207" s="56">
        <v>20200</v>
      </c>
      <c r="K207" s="56">
        <v>24700</v>
      </c>
      <c r="L207" s="56">
        <v>1192</v>
      </c>
      <c r="M207" s="56">
        <v>1180</v>
      </c>
      <c r="N207" s="56">
        <v>1195</v>
      </c>
      <c r="O207" s="56"/>
    </row>
    <row r="208" spans="1:15" s="14" customFormat="1" ht="12.75">
      <c r="A208" s="55">
        <v>465</v>
      </c>
      <c r="B208" s="153" t="s">
        <v>121</v>
      </c>
      <c r="C208" s="56">
        <v>35300</v>
      </c>
      <c r="D208" s="56">
        <v>34600</v>
      </c>
      <c r="E208" s="56">
        <v>23300</v>
      </c>
      <c r="F208" s="56">
        <v>23500</v>
      </c>
      <c r="G208" s="56">
        <v>24000</v>
      </c>
      <c r="H208" s="56"/>
      <c r="I208" s="56"/>
      <c r="J208" s="56"/>
      <c r="K208" s="56"/>
      <c r="L208" s="56"/>
      <c r="M208" s="56"/>
      <c r="N208" s="56"/>
      <c r="O208" s="56"/>
    </row>
    <row r="209" spans="1:15" s="14" customFormat="1" ht="12.75">
      <c r="A209" s="55">
        <v>466</v>
      </c>
      <c r="B209" s="153" t="s">
        <v>121</v>
      </c>
      <c r="C209" s="56"/>
      <c r="D209" s="56"/>
      <c r="E209" s="56"/>
      <c r="F209" s="56"/>
      <c r="G209" s="56"/>
      <c r="H209" s="56">
        <v>513</v>
      </c>
      <c r="I209" s="56"/>
      <c r="J209" s="56"/>
      <c r="K209" s="56"/>
      <c r="L209" s="56"/>
      <c r="M209" s="56"/>
      <c r="N209" s="56"/>
      <c r="O209" s="56"/>
    </row>
    <row r="210" spans="1:15" s="14" customFormat="1" ht="12.75">
      <c r="A210" s="55">
        <v>467</v>
      </c>
      <c r="B210" s="153" t="s">
        <v>121</v>
      </c>
      <c r="C210" s="56"/>
      <c r="D210" s="56"/>
      <c r="E210" s="56"/>
      <c r="F210" s="56"/>
      <c r="G210" s="56"/>
      <c r="H210" s="56"/>
      <c r="I210" s="56">
        <v>535</v>
      </c>
      <c r="J210" s="56"/>
      <c r="K210" s="56"/>
      <c r="L210" s="56"/>
      <c r="M210" s="56"/>
      <c r="N210" s="56"/>
      <c r="O210" s="56"/>
    </row>
    <row r="211" spans="1:15" s="14" customFormat="1" ht="12.75">
      <c r="A211" s="55">
        <v>468</v>
      </c>
      <c r="B211" s="153" t="s">
        <v>121</v>
      </c>
      <c r="C211" s="56"/>
      <c r="D211" s="56"/>
      <c r="E211" s="56"/>
      <c r="F211" s="56"/>
      <c r="G211" s="56"/>
      <c r="H211" s="56"/>
      <c r="I211" s="56"/>
      <c r="J211" s="56">
        <v>20000</v>
      </c>
      <c r="K211" s="56">
        <v>24400</v>
      </c>
      <c r="L211" s="56">
        <v>1176</v>
      </c>
      <c r="M211" s="56">
        <v>1204</v>
      </c>
      <c r="N211" s="56">
        <v>1169</v>
      </c>
      <c r="O211" s="56"/>
    </row>
    <row r="212" spans="1:15" s="14" customFormat="1" ht="12.75">
      <c r="A212" s="55">
        <v>473</v>
      </c>
      <c r="B212" s="153" t="s">
        <v>128</v>
      </c>
      <c r="C212" s="56">
        <v>35700</v>
      </c>
      <c r="D212" s="56">
        <v>35000</v>
      </c>
      <c r="E212" s="56">
        <v>23700</v>
      </c>
      <c r="F212" s="56">
        <v>24000</v>
      </c>
      <c r="G212" s="56">
        <v>24500</v>
      </c>
      <c r="H212" s="56"/>
      <c r="I212" s="56"/>
      <c r="J212" s="56"/>
      <c r="K212" s="56"/>
      <c r="L212" s="56"/>
      <c r="M212" s="56"/>
      <c r="N212" s="56"/>
      <c r="O212" s="56"/>
    </row>
    <row r="213" spans="1:15" s="14" customFormat="1" ht="12.75">
      <c r="A213" s="55">
        <v>474</v>
      </c>
      <c r="B213" s="153" t="s">
        <v>128</v>
      </c>
      <c r="C213" s="56"/>
      <c r="D213" s="56"/>
      <c r="E213" s="56"/>
      <c r="F213" s="56"/>
      <c r="G213" s="56"/>
      <c r="H213" s="56">
        <v>520</v>
      </c>
      <c r="I213" s="56"/>
      <c r="J213" s="56"/>
      <c r="K213" s="56"/>
      <c r="L213" s="56"/>
      <c r="M213" s="56"/>
      <c r="N213" s="56"/>
      <c r="O213" s="56"/>
    </row>
    <row r="214" spans="1:15" s="14" customFormat="1" ht="12.75">
      <c r="A214" s="55">
        <v>475</v>
      </c>
      <c r="B214" s="153" t="s">
        <v>128</v>
      </c>
      <c r="C214" s="56"/>
      <c r="D214" s="56"/>
      <c r="E214" s="56"/>
      <c r="F214" s="56"/>
      <c r="G214" s="56"/>
      <c r="H214" s="56"/>
      <c r="I214" s="56">
        <v>543</v>
      </c>
      <c r="J214" s="56"/>
      <c r="K214" s="56"/>
      <c r="L214" s="56"/>
      <c r="M214" s="56"/>
      <c r="N214" s="56"/>
      <c r="O214" s="56"/>
    </row>
    <row r="215" spans="1:15" s="14" customFormat="1" ht="13.5" thickBot="1">
      <c r="A215" s="57">
        <v>476</v>
      </c>
      <c r="B215" s="154" t="s">
        <v>128</v>
      </c>
      <c r="C215" s="58"/>
      <c r="D215" s="58"/>
      <c r="E215" s="58"/>
      <c r="F215" s="58"/>
      <c r="G215" s="58"/>
      <c r="H215" s="58"/>
      <c r="I215" s="58"/>
      <c r="J215" s="58">
        <v>19600</v>
      </c>
      <c r="K215" s="58">
        <v>23900</v>
      </c>
      <c r="L215" s="58">
        <v>1149</v>
      </c>
      <c r="M215" s="58">
        <v>1226</v>
      </c>
      <c r="N215" s="58">
        <v>1130</v>
      </c>
      <c r="O215" s="58"/>
    </row>
  </sheetData>
  <sheetProtection/>
  <mergeCells count="7">
    <mergeCell ref="J5:K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2012-12-13T15:44:42Z</cp:lastPrinted>
  <dcterms:created xsi:type="dcterms:W3CDTF">2006-02-24T09:38:25Z</dcterms:created>
  <dcterms:modified xsi:type="dcterms:W3CDTF">2012-12-21T09:17:35Z</dcterms:modified>
  <cp:category/>
  <cp:version/>
  <cp:contentType/>
  <cp:contentStatus/>
</cp:coreProperties>
</file>