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601" activeTab="0"/>
  </bookViews>
  <sheets>
    <sheet name="5.5-5.15" sheetId="1" r:id="rId1"/>
  </sheets>
  <definedNames/>
  <calcPr fullCalcOnLoad="1"/>
</workbook>
</file>

<file path=xl/sharedStrings.xml><?xml version="1.0" encoding="utf-8"?>
<sst xmlns="http://schemas.openxmlformats.org/spreadsheetml/2006/main" count="248" uniqueCount="128">
  <si>
    <t>Tableau fait par l'ACS / Table made by CAS / جدول محضر في إدارة الإحصاء المركزي</t>
  </si>
  <si>
    <t>Liban-Sud / South Lebanon / الجنوب</t>
  </si>
  <si>
    <t>Nabatiyeh / Nabatieh / النبطية</t>
  </si>
  <si>
    <t>Janvier / January / كانون ثاني</t>
  </si>
  <si>
    <t>Février / February / شباط</t>
  </si>
  <si>
    <t xml:space="preserve">Mars / March / آذار </t>
  </si>
  <si>
    <t>Source:  Ordres des ingénieurs de Beyrouth et du Nord / Source : Orders of Engineers in Beirut &amp; Tripoli / المصدر : نقابتا المهندسين في بيروت وطرابلس</t>
  </si>
  <si>
    <t>Mont-Liban / Mount-Lebanon / جبل لبنان</t>
  </si>
  <si>
    <t>Liban-Nord / North Lebanon / الشمال</t>
  </si>
  <si>
    <t>Ordre des Ingénieurs - Tripoli / order of Engineers - Tripoli / نقابة المهندسين - طرابلس</t>
  </si>
  <si>
    <t xml:space="preserve">  Autres régions / Other Regions / مناطق أخرى</t>
  </si>
  <si>
    <t>Total / Total / المجموع</t>
  </si>
  <si>
    <t>Nombre des transactions / transactions / عدد المعاملات</t>
  </si>
  <si>
    <t xml:space="preserve">Ordre des Ingénieurs - Beyrouth </t>
  </si>
  <si>
    <t>Tableau 5.5 - Construction :  Permis de construire / Table 5.5 - Construction : Construction permits /  جدول رقم 5.5 - البناء - رخص البناء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</si>
  <si>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</si>
  <si>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</si>
  <si>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</si>
  <si>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</si>
  <si>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</si>
  <si>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</si>
  <si>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</si>
  <si>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</si>
  <si>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</si>
  <si>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Beyrouth / Beirut / بيروت</t>
  </si>
  <si>
    <t>Béqaa / Bekaa / البقاع</t>
  </si>
  <si>
    <t>Total / المجموع</t>
  </si>
  <si>
    <t>Tableau 5.6 - Construction :  Types des transactions enregistrées et achevées / Table 5.6 - Construction : Types of registered and achieved transactions /  جدول رقم 5.6 - البناء - معاملات أعداد معاملات البناء المسجلة والمنجزة</t>
  </si>
  <si>
    <t>Construction / بناء</t>
  </si>
  <si>
    <t>Construire / Constructing / إنشاء</t>
  </si>
  <si>
    <t xml:space="preserve">Construire et construction / Constructing and construction / بناء وإنشاء </t>
  </si>
  <si>
    <t>Construction et clôture / Construction and fence / بناء وتصوينة</t>
  </si>
  <si>
    <t>Supplément / Addition / إضافة</t>
  </si>
  <si>
    <t>Modification / تعديل</t>
  </si>
  <si>
    <t>Supplément et modification / Addition and modification / إضافة وتعديل</t>
  </si>
  <si>
    <t>Règlement / Settlement / تسوية</t>
  </si>
  <si>
    <t>Règlement et logement / Settlement and housing / تسوية وإسكان</t>
  </si>
  <si>
    <t>Modification et logement / Modification and housing / تعديل وإسكان</t>
  </si>
  <si>
    <t>Logement / Housing / إسكان</t>
  </si>
  <si>
    <t>Investissement / Investment / إستثمار</t>
  </si>
  <si>
    <t>Divers / Miscellaneous / مختلف</t>
  </si>
  <si>
    <t>Nombre / Number / عدد</t>
  </si>
  <si>
    <t>Permis de construire / Construction permit / رخصة بناء</t>
  </si>
  <si>
    <t>Type de transaction / Transaction types / نوع المعاملة</t>
  </si>
  <si>
    <t>Permis de déclaration / Statement permit / رخصة تصريح</t>
  </si>
  <si>
    <t>Clôture / Fence / تصوينة</t>
  </si>
  <si>
    <t>Démolition / Demolition / هدم</t>
  </si>
  <si>
    <t>Excavation et consolidation / Excavation and consolidation / حفر وتدعيم</t>
  </si>
  <si>
    <t>Restauration / Restoration / ترميم</t>
  </si>
  <si>
    <t xml:space="preserve">Modification interne et restauration / Internal modification and restoration / تعديد داخلي وترميم </t>
  </si>
  <si>
    <t>Restauration et logement / Restoration and housing / ترميم وإسكان</t>
  </si>
  <si>
    <t>Tableau 5.7 - Construction :  Répartition des superficies et nombre des transactions des nouvelles constructions / Table 5.7 - Construction : Distribution of areas and number of transactions of new buildings /  جدول رقم 5.7 - البناء - توزيع مساحات وأعداد معاملات البناء الجديد</t>
  </si>
  <si>
    <t>Superficies en m2 / Areasin square meters / مساحات بالأمتار المربعة</t>
  </si>
  <si>
    <t>1-3000</t>
  </si>
  <si>
    <t>3001-6000</t>
  </si>
  <si>
    <t>6001-10000</t>
  </si>
  <si>
    <t>&gt; 10000</t>
  </si>
  <si>
    <t>Tableau 5.8 - Construction :  Répartition des transactions des permis de construire résidentiels selon la qualité par Mohafazat / Table 5.8 - Construction : Distribution of residential transaction permits by quality and Mohafazat / جدول رقم 5.8 - البناء - توزيع معاملات رخص البناء السكني بحسب النوعية على المحافظات</t>
  </si>
  <si>
    <t>Pourcentage / Percentage / النسبة</t>
  </si>
  <si>
    <t>De luxe / Luxurious / فخم</t>
  </si>
  <si>
    <t>Bon / Good / جيد</t>
  </si>
  <si>
    <t>Moyen / Medium / وسط</t>
  </si>
  <si>
    <t>Populaire / Popular / شعبي</t>
  </si>
  <si>
    <t>Type de logement / Dwelling type / نوع الشقة</t>
  </si>
  <si>
    <t>Répartition des superficies en m2 / Areas distribution in square meters/ توزيع المساحات بالأمتار المربعة</t>
  </si>
  <si>
    <t>1-120</t>
  </si>
  <si>
    <t>Répartition des superficies en m / Areas distribution in meters / توزيع المساحات بالأمتار</t>
  </si>
  <si>
    <t>121-200</t>
  </si>
  <si>
    <t>201-300</t>
  </si>
  <si>
    <t>&gt; 300</t>
  </si>
  <si>
    <t>Villa / فيلا</t>
  </si>
  <si>
    <t>Tableau 5.9 - Répartition des logements ayant une habitation en 2008 / Table 5.9 - Distribution of dwellings having a habitation in 2008 / جدول رقم 5.9 - توزيع الشقق السكنية الحاصلة على إسكان للعام 2008</t>
  </si>
  <si>
    <t>Tableau 5.11 - Nombre de transaction pour exécution enregistrées et exécutées / Table 5.11 - Number of transactions for execution registered and done / جدول رقم 5.11 - عدد معاملات أمر المباشرة بالتنفيذ المسجلة والمنجزة</t>
  </si>
  <si>
    <t>Source:  Ordre des ingénieurs de Beyrouth / Source : Order of Engineers in Beirut / المصدر : نقابة المهندسين في بيروت</t>
  </si>
  <si>
    <t>Nombre des transactions / Transactions number / عدد المعاملات</t>
  </si>
  <si>
    <t>Liban-Nord / North-Lebanon / لبنان الشمالي</t>
  </si>
  <si>
    <t>Tableau 5.12 - Répartition des superficies de construction par type d'utilisation / Table 5.12 - Distribution of construction areas by type of use / جدول رقم 5.12 - التوزيع العام لمساحات البناء حسب وجهة الاستعمال</t>
  </si>
  <si>
    <t>Type d'utilisation / Type of use / وجهة الاستعمال</t>
  </si>
  <si>
    <t>Immeuble résidentiel / Residential building / بناء سكني</t>
  </si>
  <si>
    <t>Superficies en m2 / Areas in square meters / المساحات بالمتر المربع</t>
  </si>
  <si>
    <t>Immeuble commercial / Trade building / مبنى تجاري</t>
  </si>
  <si>
    <t>Immeubles des services touristiques et hôtels / Tourism services buildings and hotels / أبنية خدمات سياحية وفنادق</t>
  </si>
  <si>
    <t>Immeubles de services généraux (Ecoles, hôpitaux, etc.) / General services buildings (schools and hospitals, etc.) / أبنية خدمات عامة (مدارس ومستشفيات، إلخ.</t>
  </si>
  <si>
    <t>Immeubles de services économiques (agriculture, Industrie) / Economic services buildings (agriculture, industrie) / أبنية خدمات اقتصادية (زراعة وصناعة)</t>
  </si>
  <si>
    <t>Utilisations diverses / Miscellaneous uses / استعمالات مختلفة</t>
  </si>
  <si>
    <t>Tableau 5.13 - Répartition des superficies de construction par type d'utilisation et par Mohafazat / Table 5.12 - Distribution of construction areas by type of use and by Mohafazat / جدول رقم 5.12 - التوزيع العام لمساحات البناء حسب وجهة الاستعمال وحسب المحافظة</t>
  </si>
  <si>
    <t>Mohafazat / المحافظة</t>
  </si>
  <si>
    <t>Superficies en m2 / Area in square meters / مساحة م م</t>
  </si>
  <si>
    <t>Tableau 5.14 - Types des transactions de superficie enregistrées et exécutées / Table 5.14 - Tpes of registered and executed areas transactions / جدول رقم 5.14 - أنواع معاملات المساحة المسجلة والمنجزة</t>
  </si>
  <si>
    <t>Nombre de transactions / Transactions number / عدد المعاملات</t>
  </si>
  <si>
    <t>Type de transaction / Transaction type / نوع المعاملة</t>
  </si>
  <si>
    <t>Niveaux / Levels / مناسيب</t>
  </si>
  <si>
    <t>Mesures / Measurement / كيل</t>
  </si>
  <si>
    <t>Afficher des limites / Show limits / إظهار حدود</t>
  </si>
  <si>
    <t>Afficher des limites et des niveaux / Show limits and levels / إظهار حدود ومناسيب</t>
  </si>
  <si>
    <t>Afficher des limites et des mesures / Show limits and measurement / إظهار حدود وكيل</t>
  </si>
  <si>
    <t>des limites et baser une construction / Show limits and base a construction / إظهار حدود وتركيز بناء</t>
  </si>
  <si>
    <t>Niveaux et mesures / Levels and measurements / مناسيب وكيل</t>
  </si>
  <si>
    <t>Naser un puits / Basing a well / تركيز بئر</t>
  </si>
  <si>
    <t>Baser une construction / Basing a construction</t>
  </si>
  <si>
    <t>Tri / Sorting / إفراز</t>
  </si>
  <si>
    <t>Tableau 5.15 - Superficies des immobiliers triés et enregistrés / Table 5.15 - Areas of sorted and registered real-estate / جدول 5.15 - مساحات العقارات المفرزة المسجلة والمنجزة</t>
  </si>
  <si>
    <t>Ingénieurs enregistrés dans l'Ordre des Ingénieurs de Beyrouth par sexe / Engineers registered in the Order of Engineers in Beirut by gender / عدد المهندسين المسجلين في نقابة المهندسين في بيروت بموجب الجنس</t>
  </si>
  <si>
    <t>Hommes / Men / ذكور</t>
  </si>
  <si>
    <t>Femmes / Women / إناث</t>
  </si>
  <si>
    <t>Sexe / Gender / الجنس</t>
  </si>
  <si>
    <t xml:space="preserve">Ingénieurs enregistrés dans l'Ordre des Ingénieurs de Tripoli / Engineers registered in the Order of Engineers in Tripoli / عدد المهندسين المسجلين في نقابة المهندسين في طرابلس </t>
  </si>
  <si>
    <t>Spécialisation / Major / الاختصاص</t>
  </si>
  <si>
    <t>Civil / Civil / مدني</t>
  </si>
  <si>
    <t>Architecture / Architecture / معماري</t>
  </si>
  <si>
    <t>Mécanique / Mecanical / ميكانيك</t>
  </si>
  <si>
    <t>Agronomie / Agronomy / زراعة</t>
  </si>
  <si>
    <t>Electrique / Electrical / كهرباء</t>
  </si>
  <si>
    <t>Appartement / Apartment / شقة</t>
  </si>
  <si>
    <t>Superficie m2 / Area square meters / مساحة م م</t>
  </si>
  <si>
    <t>Mina / الميناء</t>
  </si>
  <si>
    <t>Annexes / الملحقات</t>
  </si>
  <si>
    <t xml:space="preserve">Tripoli / طرابلس </t>
  </si>
  <si>
    <t>En dehors du Liban-Nord / Outside North-Lebanon / خارج محافظة الشمال</t>
  </si>
  <si>
    <t>Etage / Floor / طابق</t>
  </si>
  <si>
    <t>Permis / Permit / رخص</t>
  </si>
  <si>
    <t>Permis, Etages, Appartments et superficies au Liban-Nord / Permits, Apartments and areas in North-Lebanon / رخص وطوابق وسقق ومساحات في لبنان الشمالي</t>
  </si>
  <si>
    <t>Liban-Nord / North-Lebanon / محافظة الشمال</t>
  </si>
  <si>
    <t>Tableau 5.10 - Répartition des logements ayant un permis d'habitation en 2008 / Table 5.10 - Distribution of dwellings having a habitation permit in 2008 / جدول رقم 5.10 - توزيع الشقق السكنية الحاصلة على إسكان للعام 2008</t>
  </si>
  <si>
    <t>Ordre des Ingénieurs - Beyrouth / Order of Engineers - Beirut / نقابة المهندسين - بيروت</t>
  </si>
  <si>
    <t>Ordre des Ingénieurs - Tripoli / Order of Engineers - Tripoli / نقابة المهندسين - طرابلس</t>
  </si>
  <si>
    <r>
      <t>Superficies en 1 000 de  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/ Areas in 1 000 sq. meters / المساحات بآلاف الأمتار المربعة</t>
    </r>
  </si>
  <si>
    <t>Total 2010 / مجموع 2010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</si>
</sst>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0.0000000000"/>
  </numFmts>
  <fonts count="5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b/>
      <sz val="7"/>
      <name val="Cambria"/>
      <family val="1"/>
    </font>
    <font>
      <sz val="7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7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 readingOrder="1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Alignment="1">
      <alignment vertical="center" wrapText="1" readingOrder="1"/>
    </xf>
    <xf numFmtId="3" fontId="15" fillId="0" borderId="10" xfId="0" applyNumberFormat="1" applyFont="1" applyFill="1" applyBorder="1" applyAlignment="1">
      <alignment vertical="center" readingOrder="1"/>
    </xf>
    <xf numFmtId="0" fontId="9" fillId="0" borderId="10" xfId="0" applyFont="1" applyFill="1" applyBorder="1" applyAlignment="1">
      <alignment horizontal="center" vertical="center"/>
    </xf>
    <xf numFmtId="191" fontId="15" fillId="0" borderId="11" xfId="42" applyNumberFormat="1" applyFont="1" applyFill="1" applyBorder="1" applyAlignment="1">
      <alignment vertical="center" readingOrder="1"/>
    </xf>
    <xf numFmtId="191" fontId="15" fillId="0" borderId="12" xfId="42" applyNumberFormat="1" applyFont="1" applyFill="1" applyBorder="1" applyAlignment="1">
      <alignment vertical="center" readingOrder="1"/>
    </xf>
    <xf numFmtId="191" fontId="15" fillId="0" borderId="13" xfId="42" applyNumberFormat="1" applyFont="1" applyFill="1" applyBorder="1" applyAlignment="1">
      <alignment vertical="center" readingOrder="1"/>
    </xf>
    <xf numFmtId="3" fontId="10" fillId="0" borderId="10" xfId="0" applyNumberFormat="1" applyFont="1" applyFill="1" applyBorder="1" applyAlignment="1">
      <alignment vertical="center" readingOrder="1"/>
    </xf>
    <xf numFmtId="0" fontId="14" fillId="0" borderId="14" xfId="0" applyFont="1" applyFill="1" applyBorder="1" applyAlignment="1">
      <alignment horizontal="center" vertical="center" wrapText="1" readingOrder="1"/>
    </xf>
    <xf numFmtId="0" fontId="19" fillId="0" borderId="14" xfId="0" applyFont="1" applyFill="1" applyBorder="1" applyAlignment="1">
      <alignment horizontal="center" vertical="center" wrapText="1" readingOrder="1"/>
    </xf>
    <xf numFmtId="0" fontId="55" fillId="0" borderId="15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191" fontId="10" fillId="0" borderId="10" xfId="42" applyNumberFormat="1" applyFont="1" applyFill="1" applyBorder="1" applyAlignment="1">
      <alignment horizontal="right" vertical="center" readingOrder="1"/>
    </xf>
    <xf numFmtId="191" fontId="15" fillId="0" borderId="10" xfId="0" applyNumberFormat="1" applyFont="1" applyFill="1" applyBorder="1" applyAlignment="1">
      <alignment vertical="center" readingOrder="1"/>
    </xf>
    <xf numFmtId="0" fontId="7" fillId="0" borderId="16" xfId="0" applyFont="1" applyFill="1" applyBorder="1" applyAlignment="1">
      <alignment horizontal="center" vertical="center" wrapText="1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191" fontId="15" fillId="0" borderId="11" xfId="0" applyNumberFormat="1" applyFont="1" applyFill="1" applyBorder="1" applyAlignment="1">
      <alignment vertical="center" readingOrder="1"/>
    </xf>
    <xf numFmtId="0" fontId="7" fillId="0" borderId="17" xfId="0" applyFont="1" applyFill="1" applyBorder="1" applyAlignment="1">
      <alignment horizontal="center" vertical="center" wrapText="1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191" fontId="15" fillId="0" borderId="12" xfId="0" applyNumberFormat="1" applyFont="1" applyFill="1" applyBorder="1" applyAlignment="1">
      <alignment vertical="center" readingOrder="1"/>
    </xf>
    <xf numFmtId="0" fontId="7" fillId="0" borderId="18" xfId="0" applyFont="1" applyFill="1" applyBorder="1" applyAlignment="1">
      <alignment horizontal="center" vertical="center" wrapText="1" readingOrder="1"/>
    </xf>
    <xf numFmtId="191" fontId="10" fillId="0" borderId="13" xfId="42" applyNumberFormat="1" applyFont="1" applyFill="1" applyBorder="1" applyAlignment="1">
      <alignment horizontal="right" vertical="center" readingOrder="1"/>
    </xf>
    <xf numFmtId="191" fontId="15" fillId="0" borderId="13" xfId="0" applyNumberFormat="1" applyFont="1" applyFill="1" applyBorder="1" applyAlignment="1">
      <alignment vertical="center" readingOrder="1"/>
    </xf>
    <xf numFmtId="0" fontId="14" fillId="0" borderId="19" xfId="0" applyFont="1" applyFill="1" applyBorder="1" applyAlignment="1">
      <alignment horizontal="center" vertical="center" textRotation="90" wrapText="1" readingOrder="1"/>
    </xf>
    <xf numFmtId="0" fontId="14" fillId="0" borderId="15" xfId="0" applyFont="1" applyFill="1" applyBorder="1" applyAlignment="1">
      <alignment horizontal="center" vertical="center" textRotation="90" wrapText="1" readingOrder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readingOrder="1"/>
    </xf>
    <xf numFmtId="49" fontId="0" fillId="0" borderId="10" xfId="0" applyNumberForma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 readingOrder="1"/>
    </xf>
    <xf numFmtId="0" fontId="13" fillId="0" borderId="20" xfId="0" applyFont="1" applyFill="1" applyBorder="1" applyAlignment="1">
      <alignment horizontal="center" vertical="center" textRotation="90" wrapText="1" readingOrder="1"/>
    </xf>
    <xf numFmtId="0" fontId="13" fillId="0" borderId="21" xfId="0" applyFont="1" applyFill="1" applyBorder="1" applyAlignment="1">
      <alignment horizontal="center" vertical="center" textRotation="90" wrapText="1" readingOrder="1"/>
    </xf>
    <xf numFmtId="0" fontId="13" fillId="0" borderId="22" xfId="0" applyFont="1" applyFill="1" applyBorder="1" applyAlignment="1">
      <alignment horizontal="center" vertical="center" textRotation="90" wrapText="1" readingOrder="1"/>
    </xf>
    <xf numFmtId="0" fontId="12" fillId="0" borderId="20" xfId="0" applyFont="1" applyFill="1" applyBorder="1" applyAlignment="1">
      <alignment horizontal="center" vertical="center" textRotation="90" wrapText="1" readingOrder="1"/>
    </xf>
    <xf numFmtId="0" fontId="12" fillId="0" borderId="21" xfId="0" applyFont="1" applyFill="1" applyBorder="1" applyAlignment="1">
      <alignment horizontal="center" vertical="center" textRotation="90" wrapText="1" readingOrder="1"/>
    </xf>
    <xf numFmtId="0" fontId="12" fillId="0" borderId="22" xfId="0" applyFont="1" applyFill="1" applyBorder="1" applyAlignment="1">
      <alignment horizontal="center" vertical="center" textRotation="90" wrapText="1" readingOrder="1"/>
    </xf>
    <xf numFmtId="0" fontId="12" fillId="0" borderId="23" xfId="0" applyFont="1" applyFill="1" applyBorder="1" applyAlignment="1">
      <alignment horizontal="center" vertical="center" textRotation="90" wrapText="1" readingOrder="1"/>
    </xf>
    <xf numFmtId="0" fontId="12" fillId="0" borderId="19" xfId="0" applyFont="1" applyFill="1" applyBorder="1" applyAlignment="1">
      <alignment horizontal="center" vertical="center" textRotation="90" wrapText="1" readingOrder="1"/>
    </xf>
    <xf numFmtId="0" fontId="13" fillId="0" borderId="23" xfId="0" applyFont="1" applyFill="1" applyBorder="1" applyAlignment="1">
      <alignment horizontal="center" vertical="center" textRotation="90" wrapText="1" readingOrder="1"/>
    </xf>
    <xf numFmtId="0" fontId="10" fillId="0" borderId="11" xfId="0" applyFont="1" applyFill="1" applyBorder="1" applyAlignment="1">
      <alignment vertical="center" readingOrder="1"/>
    </xf>
    <xf numFmtId="0" fontId="10" fillId="0" borderId="12" xfId="0" applyFont="1" applyFill="1" applyBorder="1" applyAlignment="1">
      <alignment vertical="center" readingOrder="1"/>
    </xf>
    <xf numFmtId="0" fontId="10" fillId="0" borderId="13" xfId="0" applyFont="1" applyFill="1" applyBorder="1" applyAlignment="1">
      <alignment vertical="center" readingOrder="1"/>
    </xf>
    <xf numFmtId="0" fontId="10" fillId="0" borderId="10" xfId="0" applyFont="1" applyFill="1" applyBorder="1" applyAlignment="1">
      <alignment vertical="center" readingOrder="1"/>
    </xf>
    <xf numFmtId="0" fontId="14" fillId="0" borderId="14" xfId="0" applyFont="1" applyFill="1" applyBorder="1" applyAlignment="1">
      <alignment horizontal="center" vertical="center" readingOrder="1"/>
    </xf>
    <xf numFmtId="37" fontId="10" fillId="0" borderId="11" xfId="42" applyNumberFormat="1" applyFont="1" applyFill="1" applyBorder="1" applyAlignment="1">
      <alignment horizontal="right" vertical="center" readingOrder="1"/>
    </xf>
    <xf numFmtId="37" fontId="15" fillId="0" borderId="11" xfId="0" applyNumberFormat="1" applyFont="1" applyFill="1" applyBorder="1" applyAlignment="1">
      <alignment vertical="center" readingOrder="1"/>
    </xf>
    <xf numFmtId="37" fontId="10" fillId="0" borderId="12" xfId="42" applyNumberFormat="1" applyFont="1" applyFill="1" applyBorder="1" applyAlignment="1">
      <alignment horizontal="right" vertical="center" readingOrder="1"/>
    </xf>
    <xf numFmtId="37" fontId="15" fillId="0" borderId="12" xfId="0" applyNumberFormat="1" applyFont="1" applyFill="1" applyBorder="1" applyAlignment="1">
      <alignment vertical="center" readingOrder="1"/>
    </xf>
    <xf numFmtId="37" fontId="10" fillId="0" borderId="13" xfId="42" applyNumberFormat="1" applyFont="1" applyFill="1" applyBorder="1" applyAlignment="1">
      <alignment horizontal="right" vertical="center" readingOrder="1"/>
    </xf>
    <xf numFmtId="37" fontId="15" fillId="0" borderId="13" xfId="0" applyNumberFormat="1" applyFont="1" applyFill="1" applyBorder="1" applyAlignment="1">
      <alignment vertical="center" readingOrder="1"/>
    </xf>
    <xf numFmtId="37" fontId="10" fillId="0" borderId="10" xfId="42" applyNumberFormat="1" applyFont="1" applyFill="1" applyBorder="1" applyAlignment="1">
      <alignment horizontal="right" vertical="center" readingOrder="1"/>
    </xf>
    <xf numFmtId="37" fontId="15" fillId="0" borderId="10" xfId="0" applyNumberFormat="1" applyFont="1" applyFill="1" applyBorder="1" applyAlignment="1">
      <alignment vertical="center" readingOrder="1"/>
    </xf>
    <xf numFmtId="37" fontId="16" fillId="0" borderId="10" xfId="42" applyNumberFormat="1" applyFont="1" applyFill="1" applyBorder="1" applyAlignment="1">
      <alignment horizontal="right" vertical="center" readingOrder="1"/>
    </xf>
    <xf numFmtId="37" fontId="17" fillId="0" borderId="10" xfId="0" applyNumberFormat="1" applyFont="1" applyFill="1" applyBorder="1" applyAlignment="1">
      <alignment vertical="center" readingOrder="1"/>
    </xf>
    <xf numFmtId="37" fontId="15" fillId="0" borderId="10" xfId="42" applyNumberFormat="1" applyFont="1" applyFill="1" applyBorder="1" applyAlignment="1">
      <alignment horizontal="right" vertical="center" readingOrder="1"/>
    </xf>
    <xf numFmtId="0" fontId="16" fillId="0" borderId="10" xfId="0" applyFont="1" applyFill="1" applyBorder="1" applyAlignment="1">
      <alignment vertical="center" readingOrder="1"/>
    </xf>
    <xf numFmtId="0" fontId="7" fillId="0" borderId="14" xfId="0" applyFont="1" applyFill="1" applyBorder="1" applyAlignment="1">
      <alignment horizontal="center" vertical="center" wrapText="1" readingOrder="1"/>
    </xf>
    <xf numFmtId="0" fontId="15" fillId="0" borderId="10" xfId="0" applyFont="1" applyFill="1" applyBorder="1" applyAlignment="1">
      <alignment vertical="center" readingOrder="1"/>
    </xf>
    <xf numFmtId="0" fontId="19" fillId="0" borderId="17" xfId="0" applyFont="1" applyFill="1" applyBorder="1" applyAlignment="1">
      <alignment horizontal="center" vertical="center" wrapText="1" readingOrder="1"/>
    </xf>
    <xf numFmtId="0" fontId="16" fillId="0" borderId="12" xfId="0" applyFont="1" applyFill="1" applyBorder="1" applyAlignment="1">
      <alignment vertical="center" readingOrder="1"/>
    </xf>
    <xf numFmtId="0" fontId="16" fillId="0" borderId="13" xfId="0" applyFont="1" applyFill="1" applyBorder="1" applyAlignment="1">
      <alignment vertical="center" readingOrder="1"/>
    </xf>
    <xf numFmtId="0" fontId="9" fillId="0" borderId="10" xfId="0" applyFont="1" applyFill="1" applyBorder="1" applyAlignment="1">
      <alignment vertical="center" wrapText="1" readingOrder="1"/>
    </xf>
    <xf numFmtId="0" fontId="55" fillId="0" borderId="10" xfId="0" applyFont="1" applyFill="1" applyBorder="1" applyAlignment="1">
      <alignment horizontal="center" vertical="center" wrapText="1" readingOrder="1"/>
    </xf>
    <xf numFmtId="0" fontId="0" fillId="0" borderId="10" xfId="0" applyFill="1" applyBorder="1" applyAlignment="1">
      <alignment/>
    </xf>
    <xf numFmtId="3" fontId="56" fillId="0" borderId="10" xfId="0" applyNumberFormat="1" applyFont="1" applyFill="1" applyBorder="1" applyAlignment="1">
      <alignment horizontal="right" vertical="center" wrapText="1" readingOrder="1"/>
    </xf>
    <xf numFmtId="3" fontId="56" fillId="0" borderId="10" xfId="0" applyNumberFormat="1" applyFont="1" applyFill="1" applyBorder="1" applyAlignment="1">
      <alignment horizontal="right" vertical="center" readingOrder="1"/>
    </xf>
    <xf numFmtId="0" fontId="6" fillId="0" borderId="11" xfId="0" applyFont="1" applyFill="1" applyBorder="1" applyAlignment="1">
      <alignment vertical="center" wrapText="1" readingOrder="1"/>
    </xf>
    <xf numFmtId="0" fontId="0" fillId="0" borderId="11" xfId="0" applyFill="1" applyBorder="1" applyAlignment="1">
      <alignment/>
    </xf>
    <xf numFmtId="3" fontId="57" fillId="0" borderId="11" xfId="0" applyNumberFormat="1" applyFont="1" applyFill="1" applyBorder="1" applyAlignment="1">
      <alignment vertical="center" readingOrder="1"/>
    </xf>
    <xf numFmtId="0" fontId="6" fillId="0" borderId="12" xfId="0" applyFont="1" applyFill="1" applyBorder="1" applyAlignment="1">
      <alignment vertical="center" wrapText="1" readingOrder="1"/>
    </xf>
    <xf numFmtId="0" fontId="0" fillId="0" borderId="12" xfId="0" applyFill="1" applyBorder="1" applyAlignment="1">
      <alignment/>
    </xf>
    <xf numFmtId="3" fontId="57" fillId="0" borderId="12" xfId="0" applyNumberFormat="1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3" xfId="0" applyFont="1" applyFill="1" applyBorder="1" applyAlignment="1">
      <alignment vertical="center" wrapText="1" readingOrder="1"/>
    </xf>
    <xf numFmtId="0" fontId="0" fillId="0" borderId="13" xfId="0" applyFill="1" applyBorder="1" applyAlignment="1">
      <alignment/>
    </xf>
    <xf numFmtId="3" fontId="57" fillId="0" borderId="13" xfId="0" applyNumberFormat="1" applyFont="1" applyFill="1" applyBorder="1" applyAlignment="1">
      <alignment vertical="center" readingOrder="1"/>
    </xf>
    <xf numFmtId="0" fontId="56" fillId="0" borderId="10" xfId="0" applyFont="1" applyFill="1" applyBorder="1" applyAlignment="1">
      <alignment vertical="center" readingOrder="1"/>
    </xf>
    <xf numFmtId="0" fontId="9" fillId="0" borderId="11" xfId="0" applyFont="1" applyFill="1" applyBorder="1" applyAlignment="1">
      <alignment horizontal="left" vertical="center" readingOrder="1"/>
    </xf>
    <xf numFmtId="0" fontId="57" fillId="0" borderId="11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left" vertical="center" readingOrder="1"/>
    </xf>
    <xf numFmtId="0" fontId="57" fillId="0" borderId="12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center" vertical="center" readingOrder="1"/>
    </xf>
    <xf numFmtId="0" fontId="57" fillId="0" borderId="13" xfId="0" applyFont="1" applyFill="1" applyBorder="1" applyAlignment="1">
      <alignment vertical="center" readingOrder="1"/>
    </xf>
    <xf numFmtId="3" fontId="57" fillId="0" borderId="11" xfId="0" applyNumberFormat="1" applyFont="1" applyFill="1" applyBorder="1" applyAlignment="1">
      <alignment horizontal="center" vertical="center" readingOrder="1"/>
    </xf>
    <xf numFmtId="3" fontId="57" fillId="0" borderId="12" xfId="0" applyNumberFormat="1" applyFont="1" applyFill="1" applyBorder="1" applyAlignment="1">
      <alignment horizontal="center" vertical="center" readingOrder="1"/>
    </xf>
    <xf numFmtId="3" fontId="57" fillId="0" borderId="13" xfId="0" applyNumberFormat="1" applyFont="1" applyFill="1" applyBorder="1" applyAlignment="1">
      <alignment horizontal="center" vertical="center" readingOrder="1"/>
    </xf>
    <xf numFmtId="0" fontId="57" fillId="0" borderId="11" xfId="0" applyFont="1" applyFill="1" applyBorder="1" applyAlignment="1">
      <alignment horizontal="center" vertical="center" readingOrder="1"/>
    </xf>
    <xf numFmtId="0" fontId="57" fillId="0" borderId="12" xfId="0" applyFont="1" applyFill="1" applyBorder="1" applyAlignment="1">
      <alignment horizontal="center" vertical="center" readingOrder="1"/>
    </xf>
    <xf numFmtId="0" fontId="57" fillId="0" borderId="13" xfId="0" applyFont="1" applyFill="1" applyBorder="1" applyAlignment="1">
      <alignment horizontal="center" vertical="center" readingOrder="1"/>
    </xf>
    <xf numFmtId="49" fontId="6" fillId="0" borderId="11" xfId="0" applyNumberFormat="1" applyFont="1" applyFill="1" applyBorder="1" applyAlignment="1">
      <alignment vertical="center" wrapText="1" readingOrder="1"/>
    </xf>
    <xf numFmtId="49" fontId="0" fillId="0" borderId="11" xfId="0" applyNumberFormat="1" applyFill="1" applyBorder="1" applyAlignment="1">
      <alignment/>
    </xf>
    <xf numFmtId="49" fontId="6" fillId="0" borderId="12" xfId="0" applyNumberFormat="1" applyFont="1" applyFill="1" applyBorder="1" applyAlignment="1">
      <alignment vertical="center" wrapText="1" readingOrder="1"/>
    </xf>
    <xf numFmtId="49" fontId="0" fillId="0" borderId="12" xfId="0" applyNumberFormat="1" applyFill="1" applyBorder="1" applyAlignment="1">
      <alignment/>
    </xf>
    <xf numFmtId="49" fontId="6" fillId="0" borderId="13" xfId="0" applyNumberFormat="1" applyFont="1" applyFill="1" applyBorder="1" applyAlignment="1">
      <alignment vertical="center" wrapText="1" readingOrder="1"/>
    </xf>
    <xf numFmtId="49" fontId="0" fillId="0" borderId="13" xfId="0" applyNumberFormat="1" applyFill="1" applyBorder="1" applyAlignment="1">
      <alignment/>
    </xf>
    <xf numFmtId="49" fontId="9" fillId="0" borderId="10" xfId="0" applyNumberFormat="1" applyFont="1" applyFill="1" applyBorder="1" applyAlignment="1">
      <alignment vertical="center" wrapText="1" readingOrder="1"/>
    </xf>
    <xf numFmtId="3" fontId="56" fillId="0" borderId="10" xfId="0" applyNumberFormat="1" applyFont="1" applyFill="1" applyBorder="1" applyAlignment="1">
      <alignment vertical="center" readingOrder="1"/>
    </xf>
    <xf numFmtId="172" fontId="57" fillId="0" borderId="11" xfId="0" applyNumberFormat="1" applyFont="1" applyFill="1" applyBorder="1" applyAlignment="1">
      <alignment vertical="center" readingOrder="1"/>
    </xf>
    <xf numFmtId="49" fontId="6" fillId="0" borderId="12" xfId="0" applyNumberFormat="1" applyFont="1" applyFill="1" applyBorder="1" applyAlignment="1">
      <alignment horizontal="left" vertical="center" wrapText="1" readingOrder="1"/>
    </xf>
    <xf numFmtId="172" fontId="57" fillId="0" borderId="12" xfId="0" applyNumberFormat="1" applyFont="1" applyFill="1" applyBorder="1" applyAlignment="1">
      <alignment vertical="center" readingOrder="1"/>
    </xf>
    <xf numFmtId="172" fontId="57" fillId="0" borderId="13" xfId="0" applyNumberFormat="1" applyFont="1" applyFill="1" applyBorder="1" applyAlignment="1">
      <alignment vertical="center" readingOrder="1"/>
    </xf>
    <xf numFmtId="172" fontId="57" fillId="0" borderId="10" xfId="0" applyNumberFormat="1" applyFont="1" applyFill="1" applyBorder="1" applyAlignment="1">
      <alignment vertical="center" readingOrder="1"/>
    </xf>
    <xf numFmtId="49" fontId="0" fillId="0" borderId="12" xfId="0" applyNumberForma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0" fillId="0" borderId="11" xfId="0" applyFont="1" applyFill="1" applyBorder="1" applyAlignment="1">
      <alignment vertical="center" readingOrder="1"/>
    </xf>
    <xf numFmtId="0" fontId="0" fillId="0" borderId="12" xfId="0" applyFont="1" applyFill="1" applyBorder="1" applyAlignment="1">
      <alignment vertical="center" readingOrder="1"/>
    </xf>
    <xf numFmtId="49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vertical="center" readingOrder="1"/>
    </xf>
    <xf numFmtId="0" fontId="55" fillId="0" borderId="10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vertical="center" readingOrder="1"/>
    </xf>
    <xf numFmtId="197" fontId="56" fillId="0" borderId="10" xfId="0" applyNumberFormat="1" applyFont="1" applyFill="1" applyBorder="1" applyAlignment="1">
      <alignment vertical="center" readingOrder="1"/>
    </xf>
    <xf numFmtId="197" fontId="57" fillId="0" borderId="11" xfId="0" applyNumberFormat="1" applyFont="1" applyFill="1" applyBorder="1" applyAlignment="1">
      <alignment vertical="center" readingOrder="1"/>
    </xf>
    <xf numFmtId="197" fontId="57" fillId="0" borderId="12" xfId="0" applyNumberFormat="1" applyFont="1" applyFill="1" applyBorder="1" applyAlignment="1">
      <alignment vertical="center" readingOrder="1"/>
    </xf>
    <xf numFmtId="197" fontId="57" fillId="0" borderId="13" xfId="0" applyNumberFormat="1" applyFont="1" applyFill="1" applyBorder="1" applyAlignment="1">
      <alignment vertical="center" readingOrder="1"/>
    </xf>
    <xf numFmtId="0" fontId="9" fillId="0" borderId="11" xfId="0" applyFont="1" applyFill="1" applyBorder="1" applyAlignment="1">
      <alignment horizontal="center" vertical="center" wrapText="1" readingOrder="1"/>
    </xf>
    <xf numFmtId="0" fontId="9" fillId="0" borderId="13" xfId="0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49" fontId="18" fillId="0" borderId="15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 wrapText="1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IV2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26.28125" style="4" customWidth="1"/>
    <col min="3" max="3" width="9.8515625" style="8" customWidth="1"/>
    <col min="4" max="4" width="11.28125" style="8" customWidth="1"/>
    <col min="5" max="5" width="9.8515625" style="8" customWidth="1"/>
    <col min="6" max="6" width="11.7109375" style="8" customWidth="1"/>
    <col min="7" max="7" width="9.8515625" style="8" customWidth="1"/>
    <col min="8" max="8" width="11.140625" style="8" customWidth="1"/>
    <col min="9" max="9" width="9.8515625" style="8" customWidth="1"/>
    <col min="10" max="10" width="11.28125" style="8" customWidth="1"/>
    <col min="11" max="11" width="9.8515625" style="8" customWidth="1"/>
    <col min="12" max="12" width="10.7109375" style="8" customWidth="1"/>
    <col min="13" max="13" width="9.7109375" style="8" customWidth="1"/>
    <col min="14" max="14" width="11.421875" style="8" customWidth="1"/>
    <col min="15" max="15" width="11.00390625" style="8" customWidth="1"/>
    <col min="16" max="16" width="11.7109375" style="8" customWidth="1"/>
    <col min="17" max="16384" width="9.140625" style="8" customWidth="1"/>
  </cols>
  <sheetData>
    <row r="1" ht="18.75">
      <c r="A1" s="2" t="s">
        <v>14</v>
      </c>
    </row>
    <row r="2" ht="12.75">
      <c r="A2" s="1" t="s">
        <v>6</v>
      </c>
    </row>
    <row r="3" spans="1:256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ht="9.75" customHeight="1" thickBot="1">
      <c r="A4" s="3"/>
    </row>
    <row r="5" spans="1:15" ht="15" customHeight="1" thickBot="1">
      <c r="A5" s="3"/>
      <c r="C5" s="36">
        <v>2010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84" thickBot="1">
      <c r="B6" s="5"/>
      <c r="C6" s="31" t="s">
        <v>3</v>
      </c>
      <c r="D6" s="32" t="s">
        <v>4</v>
      </c>
      <c r="E6" s="32" t="s">
        <v>5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32" t="s">
        <v>20</v>
      </c>
      <c r="L6" s="32" t="s">
        <v>21</v>
      </c>
      <c r="M6" s="32" t="s">
        <v>22</v>
      </c>
      <c r="N6" s="32" t="s">
        <v>23</v>
      </c>
      <c r="O6" s="32" t="s">
        <v>127</v>
      </c>
    </row>
    <row r="7" spans="1:15" ht="32.25" thickBot="1">
      <c r="A7" s="38" t="s">
        <v>126</v>
      </c>
      <c r="B7" s="16" t="s">
        <v>124</v>
      </c>
      <c r="C7" s="20">
        <f>SUM(C8:C13)</f>
        <v>595462</v>
      </c>
      <c r="D7" s="20">
        <f aca="true" t="shared" si="0" ref="D7:N7">SUM(D8:D13)</f>
        <v>1031880</v>
      </c>
      <c r="E7" s="20">
        <f t="shared" si="0"/>
        <v>1650230</v>
      </c>
      <c r="F7" s="20">
        <f t="shared" si="0"/>
        <v>1101472</v>
      </c>
      <c r="G7" s="20">
        <f t="shared" si="0"/>
        <v>1465990</v>
      </c>
      <c r="H7" s="20">
        <f t="shared" si="0"/>
        <v>1424120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1">
        <f>SUM(C7:N7)</f>
        <v>7269154</v>
      </c>
    </row>
    <row r="8" spans="1:15" s="6" customFormat="1" ht="24.75" customHeight="1">
      <c r="A8" s="39"/>
      <c r="B8" s="22" t="s">
        <v>24</v>
      </c>
      <c r="C8" s="23">
        <v>39526</v>
      </c>
      <c r="D8" s="23">
        <v>162975</v>
      </c>
      <c r="E8" s="23">
        <v>135271</v>
      </c>
      <c r="F8" s="23">
        <v>99595</v>
      </c>
      <c r="G8" s="23">
        <v>213073</v>
      </c>
      <c r="H8" s="23">
        <v>103119</v>
      </c>
      <c r="I8" s="23"/>
      <c r="J8" s="23"/>
      <c r="K8" s="23"/>
      <c r="L8" s="23"/>
      <c r="M8" s="23"/>
      <c r="N8" s="23"/>
      <c r="O8" s="24">
        <f aca="true" t="shared" si="1" ref="O8:O17">SUM(C8:N8)</f>
        <v>753559</v>
      </c>
    </row>
    <row r="9" spans="1:15" ht="24.75" customHeight="1">
      <c r="A9" s="39"/>
      <c r="B9" s="25" t="s">
        <v>7</v>
      </c>
      <c r="C9" s="26">
        <v>399072</v>
      </c>
      <c r="D9" s="26">
        <v>607006</v>
      </c>
      <c r="E9" s="26">
        <v>1080679</v>
      </c>
      <c r="F9" s="26">
        <v>735146</v>
      </c>
      <c r="G9" s="26">
        <v>922314</v>
      </c>
      <c r="H9" s="26">
        <v>978786</v>
      </c>
      <c r="I9" s="26"/>
      <c r="J9" s="26"/>
      <c r="K9" s="26"/>
      <c r="L9" s="26"/>
      <c r="M9" s="26"/>
      <c r="N9" s="26"/>
      <c r="O9" s="27">
        <f t="shared" si="1"/>
        <v>4723003</v>
      </c>
    </row>
    <row r="10" spans="1:15" ht="24.75" customHeight="1">
      <c r="A10" s="39"/>
      <c r="B10" s="25" t="s">
        <v>8</v>
      </c>
      <c r="C10" s="26">
        <v>7951</v>
      </c>
      <c r="D10" s="26">
        <v>16456</v>
      </c>
      <c r="E10" s="26">
        <v>12759</v>
      </c>
      <c r="F10" s="26">
        <v>14445</v>
      </c>
      <c r="G10" s="26">
        <v>1158</v>
      </c>
      <c r="H10" s="26">
        <v>13632</v>
      </c>
      <c r="I10" s="26"/>
      <c r="J10" s="26"/>
      <c r="K10" s="26"/>
      <c r="L10" s="26"/>
      <c r="M10" s="26"/>
      <c r="N10" s="26"/>
      <c r="O10" s="27">
        <f t="shared" si="1"/>
        <v>66401</v>
      </c>
    </row>
    <row r="11" spans="1:15" ht="24.75" customHeight="1">
      <c r="A11" s="39"/>
      <c r="B11" s="25" t="s">
        <v>25</v>
      </c>
      <c r="C11" s="26">
        <v>47208</v>
      </c>
      <c r="D11" s="26">
        <v>74318</v>
      </c>
      <c r="E11" s="26">
        <v>130324</v>
      </c>
      <c r="F11" s="26">
        <v>72702</v>
      </c>
      <c r="G11" s="26">
        <v>88818</v>
      </c>
      <c r="H11" s="26">
        <v>107052</v>
      </c>
      <c r="I11" s="26"/>
      <c r="J11" s="26"/>
      <c r="K11" s="26"/>
      <c r="L11" s="26"/>
      <c r="M11" s="26"/>
      <c r="N11" s="26"/>
      <c r="O11" s="27">
        <f t="shared" si="1"/>
        <v>520422</v>
      </c>
    </row>
    <row r="12" spans="1:15" ht="24.75" customHeight="1">
      <c r="A12" s="39"/>
      <c r="B12" s="25" t="s">
        <v>1</v>
      </c>
      <c r="C12" s="26">
        <v>64691</v>
      </c>
      <c r="D12" s="26">
        <v>111154</v>
      </c>
      <c r="E12" s="26">
        <v>187774</v>
      </c>
      <c r="F12" s="26">
        <v>110126</v>
      </c>
      <c r="G12" s="26">
        <v>180155</v>
      </c>
      <c r="H12" s="26">
        <v>148392</v>
      </c>
      <c r="I12" s="26"/>
      <c r="J12" s="26"/>
      <c r="K12" s="26"/>
      <c r="L12" s="26"/>
      <c r="M12" s="26"/>
      <c r="N12" s="26"/>
      <c r="O12" s="27">
        <f t="shared" si="1"/>
        <v>802292</v>
      </c>
    </row>
    <row r="13" spans="1:15" ht="24.75" customHeight="1" thickBot="1">
      <c r="A13" s="39"/>
      <c r="B13" s="28" t="s">
        <v>2</v>
      </c>
      <c r="C13" s="29">
        <v>37014</v>
      </c>
      <c r="D13" s="29">
        <v>59971</v>
      </c>
      <c r="E13" s="29">
        <v>103423</v>
      </c>
      <c r="F13" s="29">
        <v>69458</v>
      </c>
      <c r="G13" s="29">
        <v>60472</v>
      </c>
      <c r="H13" s="29">
        <v>73139</v>
      </c>
      <c r="I13" s="29"/>
      <c r="J13" s="29"/>
      <c r="K13" s="29"/>
      <c r="L13" s="29"/>
      <c r="M13" s="29"/>
      <c r="N13" s="29"/>
      <c r="O13" s="30">
        <f t="shared" si="1"/>
        <v>403477</v>
      </c>
    </row>
    <row r="14" spans="1:15" ht="32.25" thickBot="1">
      <c r="A14" s="39"/>
      <c r="B14" s="16" t="s">
        <v>125</v>
      </c>
      <c r="C14" s="20">
        <f>SUM(C15:C16)</f>
        <v>50473</v>
      </c>
      <c r="D14" s="20">
        <f aca="true" t="shared" si="2" ref="D14:N14">SUM(D15:D16)</f>
        <v>97599</v>
      </c>
      <c r="E14" s="20">
        <f t="shared" si="2"/>
        <v>354693</v>
      </c>
      <c r="F14" s="20">
        <f t="shared" si="2"/>
        <v>218748</v>
      </c>
      <c r="G14" s="20">
        <f t="shared" si="2"/>
        <v>199920</v>
      </c>
      <c r="H14" s="20">
        <f t="shared" si="2"/>
        <v>198114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1">
        <f t="shared" si="1"/>
        <v>1119547</v>
      </c>
    </row>
    <row r="15" spans="1:15" ht="24.75" customHeight="1">
      <c r="A15" s="39"/>
      <c r="B15" s="22" t="s">
        <v>8</v>
      </c>
      <c r="C15" s="23">
        <v>24242</v>
      </c>
      <c r="D15" s="23">
        <v>71261</v>
      </c>
      <c r="E15" s="23">
        <v>250815</v>
      </c>
      <c r="F15" s="23">
        <v>151290</v>
      </c>
      <c r="G15" s="23">
        <v>161483</v>
      </c>
      <c r="H15" s="23">
        <v>159041</v>
      </c>
      <c r="I15" s="23"/>
      <c r="J15" s="23"/>
      <c r="K15" s="23"/>
      <c r="L15" s="23"/>
      <c r="M15" s="23"/>
      <c r="N15" s="23"/>
      <c r="O15" s="24">
        <f t="shared" si="1"/>
        <v>818132</v>
      </c>
    </row>
    <row r="16" spans="1:15" ht="24.75" customHeight="1" thickBot="1">
      <c r="A16" s="39"/>
      <c r="B16" s="28" t="s">
        <v>10</v>
      </c>
      <c r="C16" s="29">
        <v>26231</v>
      </c>
      <c r="D16" s="29">
        <v>26338</v>
      </c>
      <c r="E16" s="29">
        <v>103878</v>
      </c>
      <c r="F16" s="29">
        <v>67458</v>
      </c>
      <c r="G16" s="29">
        <v>38437</v>
      </c>
      <c r="H16" s="29">
        <v>39073</v>
      </c>
      <c r="I16" s="29"/>
      <c r="J16" s="29"/>
      <c r="K16" s="29"/>
      <c r="L16" s="29"/>
      <c r="M16" s="29"/>
      <c r="N16" s="29"/>
      <c r="O16" s="30">
        <f t="shared" si="1"/>
        <v>301415</v>
      </c>
    </row>
    <row r="17" spans="1:15" ht="24.75" customHeight="1" thickBot="1">
      <c r="A17" s="40"/>
      <c r="B17" s="51" t="s">
        <v>11</v>
      </c>
      <c r="C17" s="20">
        <f>C7+C14</f>
        <v>645935</v>
      </c>
      <c r="D17" s="20">
        <f aca="true" t="shared" si="3" ref="D17:N17">D7+D14</f>
        <v>1129479</v>
      </c>
      <c r="E17" s="20">
        <f t="shared" si="3"/>
        <v>2004923</v>
      </c>
      <c r="F17" s="20">
        <f t="shared" si="3"/>
        <v>1320220</v>
      </c>
      <c r="G17" s="20">
        <f t="shared" si="3"/>
        <v>1665910</v>
      </c>
      <c r="H17" s="20">
        <f t="shared" si="3"/>
        <v>1622234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1">
        <f t="shared" si="1"/>
        <v>8388701</v>
      </c>
    </row>
    <row r="18" spans="1:15" ht="13.5" thickBot="1">
      <c r="A18" s="38" t="s">
        <v>121</v>
      </c>
      <c r="B18" s="16" t="s">
        <v>120</v>
      </c>
      <c r="C18" s="20">
        <f>C22+C23</f>
        <v>52</v>
      </c>
      <c r="D18" s="20">
        <f aca="true" t="shared" si="4" ref="D18:N18">D22+D23</f>
        <v>99</v>
      </c>
      <c r="E18" s="20">
        <f t="shared" si="4"/>
        <v>206</v>
      </c>
      <c r="F18" s="20">
        <f t="shared" si="4"/>
        <v>199</v>
      </c>
      <c r="G18" s="20">
        <f t="shared" si="4"/>
        <v>178</v>
      </c>
      <c r="H18" s="20">
        <f t="shared" si="4"/>
        <v>157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1">
        <f aca="true" t="shared" si="5" ref="O18:O37">SUM(C18:N18)</f>
        <v>891</v>
      </c>
    </row>
    <row r="19" spans="1:15" ht="24.75" customHeight="1">
      <c r="A19" s="39"/>
      <c r="B19" s="22" t="s">
        <v>117</v>
      </c>
      <c r="C19" s="52">
        <v>7</v>
      </c>
      <c r="D19" s="52">
        <v>9</v>
      </c>
      <c r="E19" s="52">
        <v>16</v>
      </c>
      <c r="F19" s="52">
        <v>20</v>
      </c>
      <c r="G19" s="52">
        <v>14</v>
      </c>
      <c r="H19" s="52">
        <v>10</v>
      </c>
      <c r="I19" s="52"/>
      <c r="J19" s="52"/>
      <c r="K19" s="52"/>
      <c r="L19" s="52"/>
      <c r="M19" s="52"/>
      <c r="N19" s="52"/>
      <c r="O19" s="53">
        <f t="shared" si="5"/>
        <v>76</v>
      </c>
    </row>
    <row r="20" spans="1:15" ht="24.75" customHeight="1">
      <c r="A20" s="39"/>
      <c r="B20" s="25" t="s">
        <v>115</v>
      </c>
      <c r="C20" s="54">
        <v>2</v>
      </c>
      <c r="D20" s="54">
        <v>2</v>
      </c>
      <c r="E20" s="54">
        <v>4</v>
      </c>
      <c r="F20" s="54">
        <v>1</v>
      </c>
      <c r="G20" s="54">
        <v>2</v>
      </c>
      <c r="H20" s="54">
        <v>5</v>
      </c>
      <c r="I20" s="54"/>
      <c r="J20" s="54"/>
      <c r="K20" s="54"/>
      <c r="L20" s="54"/>
      <c r="M20" s="54"/>
      <c r="N20" s="54"/>
      <c r="O20" s="55">
        <f t="shared" si="5"/>
        <v>16</v>
      </c>
    </row>
    <row r="21" spans="1:15" ht="24.75" customHeight="1" thickBot="1">
      <c r="A21" s="39"/>
      <c r="B21" s="28" t="s">
        <v>116</v>
      </c>
      <c r="C21" s="56">
        <v>29</v>
      </c>
      <c r="D21" s="56">
        <v>73</v>
      </c>
      <c r="E21" s="56">
        <v>147</v>
      </c>
      <c r="F21" s="56">
        <v>153</v>
      </c>
      <c r="G21" s="56">
        <v>137</v>
      </c>
      <c r="H21" s="56">
        <v>113</v>
      </c>
      <c r="I21" s="56"/>
      <c r="J21" s="56"/>
      <c r="K21" s="56"/>
      <c r="L21" s="56"/>
      <c r="M21" s="56"/>
      <c r="N21" s="56"/>
      <c r="O21" s="57">
        <f t="shared" si="5"/>
        <v>652</v>
      </c>
    </row>
    <row r="22" spans="1:15" ht="24.75" customHeight="1" thickBot="1">
      <c r="A22" s="39"/>
      <c r="B22" s="17" t="s">
        <v>122</v>
      </c>
      <c r="C22" s="58">
        <f>SUM(C19:C21)</f>
        <v>38</v>
      </c>
      <c r="D22" s="58">
        <f aca="true" t="shared" si="6" ref="D22:N22">SUM(D19:D21)</f>
        <v>84</v>
      </c>
      <c r="E22" s="58">
        <f t="shared" si="6"/>
        <v>167</v>
      </c>
      <c r="F22" s="58">
        <f t="shared" si="6"/>
        <v>174</v>
      </c>
      <c r="G22" s="58">
        <f t="shared" si="6"/>
        <v>153</v>
      </c>
      <c r="H22" s="58">
        <f t="shared" si="6"/>
        <v>128</v>
      </c>
      <c r="I22" s="58">
        <f t="shared" si="6"/>
        <v>0</v>
      </c>
      <c r="J22" s="58">
        <f t="shared" si="6"/>
        <v>0</v>
      </c>
      <c r="K22" s="58">
        <f t="shared" si="6"/>
        <v>0</v>
      </c>
      <c r="L22" s="58">
        <f t="shared" si="6"/>
        <v>0</v>
      </c>
      <c r="M22" s="58">
        <f t="shared" si="6"/>
        <v>0</v>
      </c>
      <c r="N22" s="58">
        <f t="shared" si="6"/>
        <v>0</v>
      </c>
      <c r="O22" s="59">
        <f t="shared" si="5"/>
        <v>744</v>
      </c>
    </row>
    <row r="23" spans="1:15" ht="24.75" customHeight="1" thickBot="1">
      <c r="A23" s="39"/>
      <c r="B23" s="17" t="s">
        <v>118</v>
      </c>
      <c r="C23" s="60">
        <v>14</v>
      </c>
      <c r="D23" s="60">
        <v>15</v>
      </c>
      <c r="E23" s="60">
        <v>39</v>
      </c>
      <c r="F23" s="60">
        <v>25</v>
      </c>
      <c r="G23" s="60">
        <v>25</v>
      </c>
      <c r="H23" s="60">
        <v>29</v>
      </c>
      <c r="I23" s="60"/>
      <c r="J23" s="60"/>
      <c r="K23" s="60"/>
      <c r="L23" s="60"/>
      <c r="M23" s="60"/>
      <c r="N23" s="60"/>
      <c r="O23" s="61">
        <f t="shared" si="5"/>
        <v>147</v>
      </c>
    </row>
    <row r="24" spans="1:15" ht="24.75" customHeight="1" thickBot="1">
      <c r="A24" s="39"/>
      <c r="B24" s="16" t="s">
        <v>119</v>
      </c>
      <c r="C24" s="58">
        <f aca="true" t="shared" si="7" ref="C24:N24">SUM(C25:C27)</f>
        <v>61</v>
      </c>
      <c r="D24" s="58">
        <f t="shared" si="7"/>
        <v>171</v>
      </c>
      <c r="E24" s="58">
        <f t="shared" si="7"/>
        <v>652</v>
      </c>
      <c r="F24" s="58">
        <f t="shared" si="7"/>
        <v>368</v>
      </c>
      <c r="G24" s="58">
        <f t="shared" si="7"/>
        <v>418</v>
      </c>
      <c r="H24" s="58">
        <f t="shared" si="7"/>
        <v>410</v>
      </c>
      <c r="I24" s="58">
        <f t="shared" si="7"/>
        <v>0</v>
      </c>
      <c r="J24" s="58">
        <f t="shared" si="7"/>
        <v>0</v>
      </c>
      <c r="K24" s="58">
        <f t="shared" si="7"/>
        <v>0</v>
      </c>
      <c r="L24" s="58">
        <f t="shared" si="7"/>
        <v>0</v>
      </c>
      <c r="M24" s="58">
        <f t="shared" si="7"/>
        <v>0</v>
      </c>
      <c r="N24" s="58">
        <f t="shared" si="7"/>
        <v>0</v>
      </c>
      <c r="O24" s="59">
        <f t="shared" si="5"/>
        <v>2080</v>
      </c>
    </row>
    <row r="25" spans="1:15" ht="24.75" customHeight="1">
      <c r="A25" s="39"/>
      <c r="B25" s="22" t="s">
        <v>117</v>
      </c>
      <c r="C25" s="52">
        <v>5</v>
      </c>
      <c r="D25" s="52">
        <v>25</v>
      </c>
      <c r="E25" s="52">
        <v>78</v>
      </c>
      <c r="F25" s="52">
        <v>107</v>
      </c>
      <c r="G25" s="52">
        <v>67</v>
      </c>
      <c r="H25" s="52">
        <v>63</v>
      </c>
      <c r="I25" s="52"/>
      <c r="J25" s="52"/>
      <c r="K25" s="52"/>
      <c r="L25" s="52"/>
      <c r="M25" s="52"/>
      <c r="N25" s="52"/>
      <c r="O25" s="53">
        <f t="shared" si="5"/>
        <v>345</v>
      </c>
    </row>
    <row r="26" spans="1:15" ht="24.75" customHeight="1">
      <c r="A26" s="39"/>
      <c r="B26" s="25" t="s">
        <v>115</v>
      </c>
      <c r="C26" s="54">
        <v>0</v>
      </c>
      <c r="D26" s="54">
        <v>0</v>
      </c>
      <c r="E26" s="54">
        <v>6</v>
      </c>
      <c r="F26" s="54">
        <v>1</v>
      </c>
      <c r="G26" s="54">
        <v>0</v>
      </c>
      <c r="H26" s="54">
        <v>14</v>
      </c>
      <c r="I26" s="54"/>
      <c r="J26" s="54"/>
      <c r="K26" s="54"/>
      <c r="L26" s="54"/>
      <c r="M26" s="54"/>
      <c r="N26" s="54"/>
      <c r="O26" s="55">
        <f t="shared" si="5"/>
        <v>21</v>
      </c>
    </row>
    <row r="27" spans="1:15" ht="24.75" customHeight="1" thickBot="1">
      <c r="A27" s="39"/>
      <c r="B27" s="28" t="s">
        <v>116</v>
      </c>
      <c r="C27" s="56">
        <v>56</v>
      </c>
      <c r="D27" s="56">
        <v>146</v>
      </c>
      <c r="E27" s="56">
        <v>568</v>
      </c>
      <c r="F27" s="56">
        <v>260</v>
      </c>
      <c r="G27" s="56">
        <v>351</v>
      </c>
      <c r="H27" s="56">
        <v>333</v>
      </c>
      <c r="I27" s="56"/>
      <c r="J27" s="56"/>
      <c r="K27" s="56"/>
      <c r="L27" s="56"/>
      <c r="M27" s="56"/>
      <c r="N27" s="56"/>
      <c r="O27" s="57">
        <f t="shared" si="5"/>
        <v>1714</v>
      </c>
    </row>
    <row r="28" spans="1:15" ht="24.75" customHeight="1" thickBot="1">
      <c r="A28" s="39"/>
      <c r="B28" s="16" t="s">
        <v>113</v>
      </c>
      <c r="C28" s="58">
        <f aca="true" t="shared" si="8" ref="C28:N28">SUM(C29:C31)</f>
        <v>46</v>
      </c>
      <c r="D28" s="58">
        <f t="shared" si="8"/>
        <v>208</v>
      </c>
      <c r="E28" s="58">
        <f t="shared" si="8"/>
        <v>1106</v>
      </c>
      <c r="F28" s="58">
        <f t="shared" si="8"/>
        <v>519</v>
      </c>
      <c r="G28" s="58">
        <f t="shared" si="8"/>
        <v>587</v>
      </c>
      <c r="H28" s="58">
        <f t="shared" si="8"/>
        <v>706</v>
      </c>
      <c r="I28" s="58">
        <f t="shared" si="8"/>
        <v>0</v>
      </c>
      <c r="J28" s="58">
        <f t="shared" si="8"/>
        <v>0</v>
      </c>
      <c r="K28" s="58">
        <f t="shared" si="8"/>
        <v>0</v>
      </c>
      <c r="L28" s="58">
        <f t="shared" si="8"/>
        <v>0</v>
      </c>
      <c r="M28" s="58">
        <f t="shared" si="8"/>
        <v>0</v>
      </c>
      <c r="N28" s="58">
        <f t="shared" si="8"/>
        <v>0</v>
      </c>
      <c r="O28" s="59">
        <f t="shared" si="5"/>
        <v>3172</v>
      </c>
    </row>
    <row r="29" spans="1:15" ht="24.75" customHeight="1">
      <c r="A29" s="39"/>
      <c r="B29" s="22" t="s">
        <v>117</v>
      </c>
      <c r="C29" s="52">
        <v>1</v>
      </c>
      <c r="D29" s="52">
        <v>44</v>
      </c>
      <c r="E29" s="52">
        <v>201</v>
      </c>
      <c r="F29" s="52">
        <v>131</v>
      </c>
      <c r="G29" s="52">
        <v>122</v>
      </c>
      <c r="H29" s="52">
        <v>72</v>
      </c>
      <c r="I29" s="52"/>
      <c r="J29" s="52"/>
      <c r="K29" s="52"/>
      <c r="L29" s="52"/>
      <c r="M29" s="52"/>
      <c r="N29" s="52"/>
      <c r="O29" s="53">
        <f t="shared" si="5"/>
        <v>571</v>
      </c>
    </row>
    <row r="30" spans="1:15" ht="24.75" customHeight="1">
      <c r="A30" s="39"/>
      <c r="B30" s="25" t="s">
        <v>115</v>
      </c>
      <c r="C30" s="54">
        <v>0</v>
      </c>
      <c r="D30" s="54">
        <v>0</v>
      </c>
      <c r="E30" s="54">
        <v>8</v>
      </c>
      <c r="F30" s="54">
        <v>2</v>
      </c>
      <c r="G30" s="54">
        <v>0</v>
      </c>
      <c r="H30" s="54">
        <v>25</v>
      </c>
      <c r="I30" s="54"/>
      <c r="J30" s="54"/>
      <c r="K30" s="54"/>
      <c r="L30" s="54"/>
      <c r="M30" s="54"/>
      <c r="N30" s="54"/>
      <c r="O30" s="55">
        <f t="shared" si="5"/>
        <v>35</v>
      </c>
    </row>
    <row r="31" spans="1:15" ht="24.75" customHeight="1" thickBot="1">
      <c r="A31" s="39"/>
      <c r="B31" s="28" t="s">
        <v>116</v>
      </c>
      <c r="C31" s="56">
        <v>45</v>
      </c>
      <c r="D31" s="56">
        <v>164</v>
      </c>
      <c r="E31" s="56">
        <v>897</v>
      </c>
      <c r="F31" s="56">
        <v>386</v>
      </c>
      <c r="G31" s="56">
        <v>465</v>
      </c>
      <c r="H31" s="56">
        <v>609</v>
      </c>
      <c r="I31" s="56"/>
      <c r="J31" s="56"/>
      <c r="K31" s="56"/>
      <c r="L31" s="56"/>
      <c r="M31" s="56"/>
      <c r="N31" s="56"/>
      <c r="O31" s="57">
        <f t="shared" si="5"/>
        <v>2566</v>
      </c>
    </row>
    <row r="32" spans="1:15" ht="24.75" customHeight="1" thickBot="1">
      <c r="A32" s="46"/>
      <c r="B32" s="16" t="s">
        <v>114</v>
      </c>
      <c r="C32" s="62">
        <f>C36+C37</f>
        <v>0</v>
      </c>
      <c r="D32" s="62">
        <f aca="true" t="shared" si="9" ref="D32:N32">D36+D37</f>
        <v>0</v>
      </c>
      <c r="E32" s="62">
        <f t="shared" si="9"/>
        <v>0</v>
      </c>
      <c r="F32" s="62">
        <f t="shared" si="9"/>
        <v>0</v>
      </c>
      <c r="G32" s="62">
        <f t="shared" si="9"/>
        <v>0</v>
      </c>
      <c r="H32" s="62">
        <f t="shared" si="9"/>
        <v>0</v>
      </c>
      <c r="I32" s="62">
        <f t="shared" si="9"/>
        <v>0</v>
      </c>
      <c r="J32" s="62">
        <f t="shared" si="9"/>
        <v>0</v>
      </c>
      <c r="K32" s="62">
        <f t="shared" si="9"/>
        <v>0</v>
      </c>
      <c r="L32" s="62">
        <f t="shared" si="9"/>
        <v>0</v>
      </c>
      <c r="M32" s="62">
        <f t="shared" si="9"/>
        <v>0</v>
      </c>
      <c r="N32" s="62">
        <f t="shared" si="9"/>
        <v>0</v>
      </c>
      <c r="O32" s="59">
        <f t="shared" si="5"/>
        <v>0</v>
      </c>
    </row>
    <row r="33" spans="1:15" ht="24.75" customHeight="1">
      <c r="A33" s="46"/>
      <c r="B33" s="22" t="s">
        <v>117</v>
      </c>
      <c r="C33" s="52">
        <v>3484</v>
      </c>
      <c r="D33" s="52">
        <v>18524</v>
      </c>
      <c r="E33" s="52">
        <v>39315</v>
      </c>
      <c r="F33" s="52">
        <v>39701</v>
      </c>
      <c r="G33" s="52">
        <v>27082</v>
      </c>
      <c r="H33" s="52">
        <v>18452</v>
      </c>
      <c r="I33" s="52"/>
      <c r="J33" s="52"/>
      <c r="K33" s="52"/>
      <c r="L33" s="52"/>
      <c r="M33" s="52"/>
      <c r="N33" s="52"/>
      <c r="O33" s="53">
        <f t="shared" si="5"/>
        <v>146558</v>
      </c>
    </row>
    <row r="34" spans="1:15" ht="24.75" customHeight="1">
      <c r="A34" s="46"/>
      <c r="B34" s="25" t="s">
        <v>115</v>
      </c>
      <c r="C34" s="54">
        <v>103</v>
      </c>
      <c r="D34" s="54">
        <v>431</v>
      </c>
      <c r="E34" s="54">
        <v>4959</v>
      </c>
      <c r="F34" s="54">
        <v>569</v>
      </c>
      <c r="G34" s="54">
        <v>24</v>
      </c>
      <c r="H34" s="54">
        <v>5064</v>
      </c>
      <c r="I34" s="54"/>
      <c r="J34" s="54"/>
      <c r="K34" s="54"/>
      <c r="L34" s="54"/>
      <c r="M34" s="54"/>
      <c r="N34" s="54"/>
      <c r="O34" s="55">
        <f t="shared" si="5"/>
        <v>11150</v>
      </c>
    </row>
    <row r="35" spans="1:15" ht="24.75" customHeight="1" thickBot="1">
      <c r="A35" s="46"/>
      <c r="B35" s="28" t="s">
        <v>116</v>
      </c>
      <c r="C35" s="56">
        <v>20655</v>
      </c>
      <c r="D35" s="56">
        <v>52306</v>
      </c>
      <c r="E35" s="56">
        <v>206541</v>
      </c>
      <c r="F35" s="56">
        <v>111020</v>
      </c>
      <c r="G35" s="56">
        <v>134377</v>
      </c>
      <c r="H35" s="56">
        <v>135525</v>
      </c>
      <c r="I35" s="56"/>
      <c r="J35" s="56"/>
      <c r="K35" s="56"/>
      <c r="L35" s="56"/>
      <c r="M35" s="56"/>
      <c r="N35" s="56"/>
      <c r="O35" s="57">
        <f t="shared" si="5"/>
        <v>660424</v>
      </c>
    </row>
    <row r="36" spans="1:15" ht="24.75" customHeight="1" thickBot="1">
      <c r="A36" s="46"/>
      <c r="B36" s="17" t="s">
        <v>122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f t="shared" si="5"/>
        <v>0</v>
      </c>
    </row>
    <row r="37" spans="1:15" ht="24.75" customHeight="1" thickBot="1">
      <c r="A37" s="46"/>
      <c r="B37" s="17" t="s">
        <v>118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f t="shared" si="5"/>
        <v>0</v>
      </c>
    </row>
    <row r="38" spans="1:15" ht="34.5" customHeight="1" thickBot="1">
      <c r="A38" s="41" t="s">
        <v>12</v>
      </c>
      <c r="B38" s="16" t="s">
        <v>13</v>
      </c>
      <c r="C38" s="15">
        <f>SUM(C39:C44)</f>
        <v>749</v>
      </c>
      <c r="D38" s="15">
        <f aca="true" t="shared" si="10" ref="D38:O38">SUM(D39:D44)</f>
        <v>1069</v>
      </c>
      <c r="E38" s="15">
        <f t="shared" si="10"/>
        <v>1504</v>
      </c>
      <c r="F38" s="15">
        <f t="shared" si="10"/>
        <v>1152</v>
      </c>
      <c r="G38" s="15">
        <f t="shared" si="10"/>
        <v>1358</v>
      </c>
      <c r="H38" s="15">
        <f t="shared" si="10"/>
        <v>1284</v>
      </c>
      <c r="I38" s="15">
        <f t="shared" si="10"/>
        <v>0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10"/>
        <v>0</v>
      </c>
      <c r="O38" s="10">
        <f t="shared" si="10"/>
        <v>7116</v>
      </c>
    </row>
    <row r="39" spans="1:15" ht="24.75" customHeight="1">
      <c r="A39" s="42"/>
      <c r="B39" s="22" t="s">
        <v>24</v>
      </c>
      <c r="C39" s="47">
        <v>55</v>
      </c>
      <c r="D39" s="47">
        <v>93</v>
      </c>
      <c r="E39" s="47">
        <v>112</v>
      </c>
      <c r="F39" s="47">
        <v>90</v>
      </c>
      <c r="G39" s="47">
        <v>125</v>
      </c>
      <c r="H39" s="47">
        <v>103</v>
      </c>
      <c r="I39" s="47"/>
      <c r="J39" s="47"/>
      <c r="K39" s="47"/>
      <c r="L39" s="47"/>
      <c r="M39" s="47"/>
      <c r="N39" s="47"/>
      <c r="O39" s="12">
        <f aca="true" t="shared" si="11" ref="O39:O45">SUM(C39:N39)</f>
        <v>578</v>
      </c>
    </row>
    <row r="40" spans="1:15" ht="24.75" customHeight="1">
      <c r="A40" s="42"/>
      <c r="B40" s="25" t="s">
        <v>7</v>
      </c>
      <c r="C40" s="48">
        <v>424</v>
      </c>
      <c r="D40" s="48">
        <v>584</v>
      </c>
      <c r="E40" s="48">
        <v>842</v>
      </c>
      <c r="F40" s="48">
        <v>656</v>
      </c>
      <c r="G40" s="48">
        <v>800</v>
      </c>
      <c r="H40" s="48">
        <v>725</v>
      </c>
      <c r="I40" s="48"/>
      <c r="J40" s="48"/>
      <c r="K40" s="48"/>
      <c r="L40" s="48"/>
      <c r="M40" s="48"/>
      <c r="N40" s="48"/>
      <c r="O40" s="13">
        <f t="shared" si="11"/>
        <v>4031</v>
      </c>
    </row>
    <row r="41" spans="1:15" ht="24.75" customHeight="1">
      <c r="A41" s="42"/>
      <c r="B41" s="25" t="s">
        <v>8</v>
      </c>
      <c r="C41" s="48">
        <v>8</v>
      </c>
      <c r="D41" s="48">
        <v>13</v>
      </c>
      <c r="E41" s="48">
        <v>14</v>
      </c>
      <c r="F41" s="48">
        <v>14</v>
      </c>
      <c r="G41" s="48">
        <v>8</v>
      </c>
      <c r="H41" s="48">
        <v>26</v>
      </c>
      <c r="I41" s="48"/>
      <c r="J41" s="48"/>
      <c r="K41" s="48"/>
      <c r="L41" s="48"/>
      <c r="M41" s="48"/>
      <c r="N41" s="48"/>
      <c r="O41" s="13">
        <f t="shared" si="11"/>
        <v>83</v>
      </c>
    </row>
    <row r="42" spans="1:15" ht="24.75" customHeight="1">
      <c r="A42" s="42"/>
      <c r="B42" s="25" t="s">
        <v>25</v>
      </c>
      <c r="C42" s="48">
        <v>72</v>
      </c>
      <c r="D42" s="48">
        <v>86</v>
      </c>
      <c r="E42" s="48">
        <v>145</v>
      </c>
      <c r="F42" s="48">
        <v>105</v>
      </c>
      <c r="G42" s="48">
        <v>117</v>
      </c>
      <c r="H42" s="48">
        <v>130</v>
      </c>
      <c r="I42" s="48"/>
      <c r="J42" s="48"/>
      <c r="K42" s="48"/>
      <c r="L42" s="48"/>
      <c r="M42" s="48"/>
      <c r="N42" s="48"/>
      <c r="O42" s="13">
        <f t="shared" si="11"/>
        <v>655</v>
      </c>
    </row>
    <row r="43" spans="1:15" ht="24.75" customHeight="1">
      <c r="A43" s="42"/>
      <c r="B43" s="25" t="s">
        <v>1</v>
      </c>
      <c r="C43" s="48">
        <v>109</v>
      </c>
      <c r="D43" s="48">
        <v>180</v>
      </c>
      <c r="E43" s="48">
        <v>236</v>
      </c>
      <c r="F43" s="48">
        <v>174</v>
      </c>
      <c r="G43" s="48">
        <v>195</v>
      </c>
      <c r="H43" s="48">
        <v>174</v>
      </c>
      <c r="I43" s="48"/>
      <c r="J43" s="48"/>
      <c r="K43" s="48"/>
      <c r="L43" s="48"/>
      <c r="M43" s="48"/>
      <c r="N43" s="48"/>
      <c r="O43" s="13">
        <f t="shared" si="11"/>
        <v>1068</v>
      </c>
    </row>
    <row r="44" spans="1:15" ht="24.75" customHeight="1" thickBot="1">
      <c r="A44" s="42"/>
      <c r="B44" s="28" t="s">
        <v>2</v>
      </c>
      <c r="C44" s="49">
        <v>81</v>
      </c>
      <c r="D44" s="49">
        <v>113</v>
      </c>
      <c r="E44" s="49">
        <v>155</v>
      </c>
      <c r="F44" s="49">
        <v>113</v>
      </c>
      <c r="G44" s="49">
        <v>113</v>
      </c>
      <c r="H44" s="49">
        <v>126</v>
      </c>
      <c r="I44" s="49"/>
      <c r="J44" s="49"/>
      <c r="K44" s="49"/>
      <c r="L44" s="49"/>
      <c r="M44" s="49"/>
      <c r="N44" s="49"/>
      <c r="O44" s="14">
        <f t="shared" si="11"/>
        <v>701</v>
      </c>
    </row>
    <row r="45" spans="1:15" ht="32.25" thickBot="1">
      <c r="A45" s="43"/>
      <c r="B45" s="16" t="s">
        <v>9</v>
      </c>
      <c r="C45" s="50">
        <f>11+65+7</f>
        <v>83</v>
      </c>
      <c r="D45" s="50">
        <f>10+87+16</f>
        <v>113</v>
      </c>
      <c r="E45" s="50">
        <f>8+78+21</f>
        <v>107</v>
      </c>
      <c r="F45" s="50">
        <f>15+82+18</f>
        <v>115</v>
      </c>
      <c r="G45" s="50">
        <f>14+71+23</f>
        <v>108</v>
      </c>
      <c r="H45" s="50">
        <f>11+98+19</f>
        <v>128</v>
      </c>
      <c r="I45" s="50">
        <f>10+104+28</f>
        <v>142</v>
      </c>
      <c r="J45" s="50">
        <f>9+81+12</f>
        <v>102</v>
      </c>
      <c r="K45" s="50">
        <f>7+81+15</f>
        <v>103</v>
      </c>
      <c r="L45" s="50">
        <f>7+90+19</f>
        <v>116</v>
      </c>
      <c r="M45" s="50">
        <f>9+96+19</f>
        <v>124</v>
      </c>
      <c r="N45" s="50">
        <f>6+98+32</f>
        <v>136</v>
      </c>
      <c r="O45" s="10">
        <f t="shared" si="11"/>
        <v>1377</v>
      </c>
    </row>
    <row r="46" spans="1:15" ht="31.5" customHeight="1" thickBot="1">
      <c r="A46" s="41" t="s">
        <v>102</v>
      </c>
      <c r="B46" s="17" t="s">
        <v>24</v>
      </c>
      <c r="C46" s="63">
        <f>SUM(C47:C48)</f>
        <v>0</v>
      </c>
      <c r="D46" s="63">
        <f aca="true" t="shared" si="12" ref="D46:N46">SUM(D47:D48)</f>
        <v>0</v>
      </c>
      <c r="E46" s="63">
        <f t="shared" si="12"/>
        <v>0</v>
      </c>
      <c r="F46" s="63">
        <f t="shared" si="12"/>
        <v>0</v>
      </c>
      <c r="G46" s="63">
        <f t="shared" si="12"/>
        <v>0</v>
      </c>
      <c r="H46" s="63">
        <f t="shared" si="12"/>
        <v>0</v>
      </c>
      <c r="I46" s="63">
        <f t="shared" si="12"/>
        <v>0</v>
      </c>
      <c r="J46" s="63">
        <f t="shared" si="12"/>
        <v>0</v>
      </c>
      <c r="K46" s="63">
        <f t="shared" si="12"/>
        <v>0</v>
      </c>
      <c r="L46" s="63">
        <f t="shared" si="12"/>
        <v>0</v>
      </c>
      <c r="M46" s="63">
        <f t="shared" si="12"/>
        <v>0</v>
      </c>
      <c r="N46" s="63">
        <f t="shared" si="12"/>
        <v>0</v>
      </c>
      <c r="O46" s="63">
        <f aca="true" t="shared" si="13" ref="O46:O73">SUM(C46:N46)</f>
        <v>0</v>
      </c>
    </row>
    <row r="47" spans="1:15" ht="31.5" customHeight="1">
      <c r="A47" s="42"/>
      <c r="B47" s="22" t="s">
        <v>103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>
        <f t="shared" si="13"/>
        <v>0</v>
      </c>
    </row>
    <row r="48" spans="1:15" ht="31.5" customHeight="1" thickBot="1">
      <c r="A48" s="42"/>
      <c r="B48" s="28" t="s">
        <v>104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>
        <f t="shared" si="13"/>
        <v>0</v>
      </c>
    </row>
    <row r="49" spans="1:15" ht="31.5" customHeight="1" thickBot="1">
      <c r="A49" s="42"/>
      <c r="B49" s="17" t="s">
        <v>7</v>
      </c>
      <c r="C49" s="63">
        <f aca="true" t="shared" si="14" ref="C49:N49">SUM(C50:C51)</f>
        <v>0</v>
      </c>
      <c r="D49" s="63">
        <f t="shared" si="14"/>
        <v>0</v>
      </c>
      <c r="E49" s="63">
        <f t="shared" si="14"/>
        <v>0</v>
      </c>
      <c r="F49" s="63">
        <f t="shared" si="14"/>
        <v>0</v>
      </c>
      <c r="G49" s="63">
        <f t="shared" si="14"/>
        <v>0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f t="shared" si="14"/>
        <v>0</v>
      </c>
      <c r="M49" s="63">
        <f t="shared" si="14"/>
        <v>0</v>
      </c>
      <c r="N49" s="63">
        <f t="shared" si="14"/>
        <v>0</v>
      </c>
      <c r="O49" s="63">
        <f t="shared" si="13"/>
        <v>0</v>
      </c>
    </row>
    <row r="50" spans="1:15" ht="31.5" customHeight="1">
      <c r="A50" s="42"/>
      <c r="B50" s="22" t="s">
        <v>103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>
        <f t="shared" si="13"/>
        <v>0</v>
      </c>
    </row>
    <row r="51" spans="1:15" ht="31.5" customHeight="1" thickBot="1">
      <c r="A51" s="42"/>
      <c r="B51" s="28" t="s">
        <v>104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>
        <f t="shared" si="13"/>
        <v>0</v>
      </c>
    </row>
    <row r="52" spans="1:15" ht="31.5" customHeight="1" thickBot="1">
      <c r="A52" s="42"/>
      <c r="B52" s="17" t="s">
        <v>25</v>
      </c>
      <c r="C52" s="63">
        <f aca="true" t="shared" si="15" ref="C52:N52">SUM(C53:C54)</f>
        <v>0</v>
      </c>
      <c r="D52" s="63">
        <f t="shared" si="15"/>
        <v>0</v>
      </c>
      <c r="E52" s="63">
        <f t="shared" si="15"/>
        <v>0</v>
      </c>
      <c r="F52" s="63">
        <f t="shared" si="15"/>
        <v>0</v>
      </c>
      <c r="G52" s="63">
        <f t="shared" si="15"/>
        <v>0</v>
      </c>
      <c r="H52" s="63">
        <f t="shared" si="15"/>
        <v>0</v>
      </c>
      <c r="I52" s="63">
        <f t="shared" si="15"/>
        <v>0</v>
      </c>
      <c r="J52" s="63">
        <f t="shared" si="15"/>
        <v>0</v>
      </c>
      <c r="K52" s="63">
        <f t="shared" si="15"/>
        <v>0</v>
      </c>
      <c r="L52" s="63">
        <f t="shared" si="15"/>
        <v>0</v>
      </c>
      <c r="M52" s="63">
        <f t="shared" si="15"/>
        <v>0</v>
      </c>
      <c r="N52" s="63">
        <f t="shared" si="15"/>
        <v>0</v>
      </c>
      <c r="O52" s="63">
        <f t="shared" si="13"/>
        <v>0</v>
      </c>
    </row>
    <row r="53" spans="1:15" ht="31.5" customHeight="1">
      <c r="A53" s="42"/>
      <c r="B53" s="22" t="s">
        <v>103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>
        <f t="shared" si="13"/>
        <v>0</v>
      </c>
    </row>
    <row r="54" spans="1:15" ht="31.5" customHeight="1" thickBot="1">
      <c r="A54" s="42"/>
      <c r="B54" s="28" t="s">
        <v>104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>
        <f t="shared" si="13"/>
        <v>0</v>
      </c>
    </row>
    <row r="55" spans="1:15" ht="31.5" customHeight="1" thickBot="1">
      <c r="A55" s="42"/>
      <c r="B55" s="64" t="s">
        <v>1</v>
      </c>
      <c r="C55" s="63">
        <f aca="true" t="shared" si="16" ref="C55:N55">SUM(C56:C57)</f>
        <v>0</v>
      </c>
      <c r="D55" s="63">
        <f t="shared" si="16"/>
        <v>0</v>
      </c>
      <c r="E55" s="63">
        <f t="shared" si="16"/>
        <v>0</v>
      </c>
      <c r="F55" s="63">
        <f t="shared" si="16"/>
        <v>0</v>
      </c>
      <c r="G55" s="63">
        <f t="shared" si="16"/>
        <v>0</v>
      </c>
      <c r="H55" s="63">
        <f t="shared" si="16"/>
        <v>0</v>
      </c>
      <c r="I55" s="63">
        <f t="shared" si="16"/>
        <v>0</v>
      </c>
      <c r="J55" s="63">
        <f t="shared" si="16"/>
        <v>0</v>
      </c>
      <c r="K55" s="63">
        <f t="shared" si="16"/>
        <v>0</v>
      </c>
      <c r="L55" s="63">
        <f t="shared" si="16"/>
        <v>0</v>
      </c>
      <c r="M55" s="63">
        <f t="shared" si="16"/>
        <v>0</v>
      </c>
      <c r="N55" s="63">
        <f t="shared" si="16"/>
        <v>0</v>
      </c>
      <c r="O55" s="63">
        <f t="shared" si="13"/>
        <v>0</v>
      </c>
    </row>
    <row r="56" spans="1:15" ht="31.5" customHeight="1">
      <c r="A56" s="42"/>
      <c r="B56" s="22" t="s">
        <v>103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>
        <f t="shared" si="13"/>
        <v>0</v>
      </c>
    </row>
    <row r="57" spans="1:15" ht="31.5" customHeight="1" thickBot="1">
      <c r="A57" s="42"/>
      <c r="B57" s="28" t="s">
        <v>104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>
        <f t="shared" si="13"/>
        <v>0</v>
      </c>
    </row>
    <row r="58" spans="1:15" ht="31.5" customHeight="1" thickBot="1">
      <c r="A58" s="42"/>
      <c r="B58" s="17" t="s">
        <v>2</v>
      </c>
      <c r="C58" s="63">
        <f aca="true" t="shared" si="17" ref="C58:N58">SUM(C59:C60)</f>
        <v>0</v>
      </c>
      <c r="D58" s="63">
        <f t="shared" si="17"/>
        <v>0</v>
      </c>
      <c r="E58" s="63">
        <f t="shared" si="17"/>
        <v>0</v>
      </c>
      <c r="F58" s="63">
        <f t="shared" si="17"/>
        <v>0</v>
      </c>
      <c r="G58" s="63">
        <f t="shared" si="17"/>
        <v>0</v>
      </c>
      <c r="H58" s="63">
        <f t="shared" si="17"/>
        <v>0</v>
      </c>
      <c r="I58" s="63">
        <f t="shared" si="17"/>
        <v>0</v>
      </c>
      <c r="J58" s="63">
        <f t="shared" si="17"/>
        <v>0</v>
      </c>
      <c r="K58" s="63">
        <f t="shared" si="17"/>
        <v>0</v>
      </c>
      <c r="L58" s="63">
        <f t="shared" si="17"/>
        <v>0</v>
      </c>
      <c r="M58" s="63">
        <f t="shared" si="17"/>
        <v>0</v>
      </c>
      <c r="N58" s="63">
        <f t="shared" si="17"/>
        <v>0</v>
      </c>
      <c r="O58" s="63">
        <f t="shared" si="13"/>
        <v>0</v>
      </c>
    </row>
    <row r="59" spans="1:15" ht="31.5" customHeight="1">
      <c r="A59" s="42"/>
      <c r="B59" s="22" t="s">
        <v>103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>
        <f t="shared" si="13"/>
        <v>0</v>
      </c>
    </row>
    <row r="60" spans="1:15" ht="31.5" customHeight="1" thickBot="1">
      <c r="A60" s="42"/>
      <c r="B60" s="28" t="s">
        <v>104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>
        <f t="shared" si="13"/>
        <v>0</v>
      </c>
    </row>
    <row r="61" spans="1:15" ht="31.5" customHeight="1" thickBot="1">
      <c r="A61" s="42"/>
      <c r="B61" s="16" t="s">
        <v>13</v>
      </c>
      <c r="C61" s="63">
        <f>C46+C49+C52+C55+C58</f>
        <v>0</v>
      </c>
      <c r="D61" s="63">
        <f aca="true" t="shared" si="18" ref="D61:N61">D46+D49+D52+D55+D58</f>
        <v>0</v>
      </c>
      <c r="E61" s="63">
        <f t="shared" si="18"/>
        <v>0</v>
      </c>
      <c r="F61" s="63">
        <f t="shared" si="18"/>
        <v>0</v>
      </c>
      <c r="G61" s="63">
        <f t="shared" si="18"/>
        <v>0</v>
      </c>
      <c r="H61" s="63">
        <f t="shared" si="18"/>
        <v>0</v>
      </c>
      <c r="I61" s="63">
        <f t="shared" si="18"/>
        <v>0</v>
      </c>
      <c r="J61" s="63">
        <f t="shared" si="18"/>
        <v>0</v>
      </c>
      <c r="K61" s="63">
        <f t="shared" si="18"/>
        <v>0</v>
      </c>
      <c r="L61" s="63">
        <f t="shared" si="18"/>
        <v>0</v>
      </c>
      <c r="M61" s="63">
        <f t="shared" si="18"/>
        <v>0</v>
      </c>
      <c r="N61" s="63">
        <f t="shared" si="18"/>
        <v>0</v>
      </c>
      <c r="O61" s="63">
        <f t="shared" si="13"/>
        <v>0</v>
      </c>
    </row>
    <row r="62" spans="1:15" ht="31.5" customHeight="1">
      <c r="A62" s="44"/>
      <c r="B62" s="22" t="s">
        <v>103</v>
      </c>
      <c r="C62" s="47">
        <f>C47+C50+C53+C56+C59</f>
        <v>0</v>
      </c>
      <c r="D62" s="47">
        <f aca="true" t="shared" si="19" ref="D62:N62">D47+D50+D53+D56+D59</f>
        <v>0</v>
      </c>
      <c r="E62" s="47">
        <f t="shared" si="19"/>
        <v>0</v>
      </c>
      <c r="F62" s="47">
        <f t="shared" si="19"/>
        <v>0</v>
      </c>
      <c r="G62" s="47">
        <f t="shared" si="19"/>
        <v>0</v>
      </c>
      <c r="H62" s="47">
        <f t="shared" si="19"/>
        <v>0</v>
      </c>
      <c r="I62" s="47">
        <f t="shared" si="19"/>
        <v>0</v>
      </c>
      <c r="J62" s="47">
        <f t="shared" si="19"/>
        <v>0</v>
      </c>
      <c r="K62" s="47">
        <f t="shared" si="19"/>
        <v>0</v>
      </c>
      <c r="L62" s="47">
        <f t="shared" si="19"/>
        <v>0</v>
      </c>
      <c r="M62" s="47">
        <f t="shared" si="19"/>
        <v>0</v>
      </c>
      <c r="N62" s="47">
        <f t="shared" si="19"/>
        <v>0</v>
      </c>
      <c r="O62" s="47">
        <f t="shared" si="13"/>
        <v>0</v>
      </c>
    </row>
    <row r="63" spans="1:15" ht="31.5" customHeight="1" thickBot="1">
      <c r="A63" s="45"/>
      <c r="B63" s="28" t="s">
        <v>104</v>
      </c>
      <c r="C63" s="49">
        <f>C48+C51+C54+C57+C60</f>
        <v>0</v>
      </c>
      <c r="D63" s="49">
        <f aca="true" t="shared" si="20" ref="D63:N63">D48+D51+D54+D57+D60</f>
        <v>0</v>
      </c>
      <c r="E63" s="49">
        <f t="shared" si="20"/>
        <v>0</v>
      </c>
      <c r="F63" s="49">
        <f t="shared" si="20"/>
        <v>0</v>
      </c>
      <c r="G63" s="49">
        <f t="shared" si="20"/>
        <v>0</v>
      </c>
      <c r="H63" s="49">
        <f t="shared" si="20"/>
        <v>0</v>
      </c>
      <c r="I63" s="49">
        <f t="shared" si="20"/>
        <v>0</v>
      </c>
      <c r="J63" s="49">
        <f t="shared" si="20"/>
        <v>0</v>
      </c>
      <c r="K63" s="49">
        <f t="shared" si="20"/>
        <v>0</v>
      </c>
      <c r="L63" s="49">
        <f t="shared" si="20"/>
        <v>0</v>
      </c>
      <c r="M63" s="49">
        <f t="shared" si="20"/>
        <v>0</v>
      </c>
      <c r="N63" s="49">
        <f t="shared" si="20"/>
        <v>0</v>
      </c>
      <c r="O63" s="49">
        <f t="shared" si="13"/>
        <v>0</v>
      </c>
    </row>
    <row r="64" spans="1:15" ht="42.75" customHeight="1" thickBot="1">
      <c r="A64" s="41" t="s">
        <v>106</v>
      </c>
      <c r="B64" s="16" t="s">
        <v>105</v>
      </c>
      <c r="C64" s="65">
        <f aca="true" t="shared" si="21" ref="C64:N64">SUM(C65:C66)</f>
        <v>0</v>
      </c>
      <c r="D64" s="65">
        <f t="shared" si="21"/>
        <v>0</v>
      </c>
      <c r="E64" s="65">
        <f t="shared" si="21"/>
        <v>0</v>
      </c>
      <c r="F64" s="65">
        <f t="shared" si="21"/>
        <v>0</v>
      </c>
      <c r="G64" s="65">
        <f t="shared" si="21"/>
        <v>0</v>
      </c>
      <c r="H64" s="65">
        <f t="shared" si="21"/>
        <v>0</v>
      </c>
      <c r="I64" s="65">
        <f t="shared" si="21"/>
        <v>0</v>
      </c>
      <c r="J64" s="65">
        <f t="shared" si="21"/>
        <v>0</v>
      </c>
      <c r="K64" s="65">
        <f t="shared" si="21"/>
        <v>0</v>
      </c>
      <c r="L64" s="65">
        <f t="shared" si="21"/>
        <v>0</v>
      </c>
      <c r="M64" s="65">
        <f t="shared" si="21"/>
        <v>0</v>
      </c>
      <c r="N64" s="65">
        <f t="shared" si="21"/>
        <v>0</v>
      </c>
      <c r="O64" s="65">
        <f t="shared" si="13"/>
        <v>0</v>
      </c>
    </row>
    <row r="65" spans="1:15" ht="42.75" customHeight="1">
      <c r="A65" s="42"/>
      <c r="B65" s="22" t="s">
        <v>103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>
        <f t="shared" si="13"/>
        <v>0</v>
      </c>
    </row>
    <row r="66" spans="1:15" ht="42.75" customHeight="1" thickBot="1">
      <c r="A66" s="42"/>
      <c r="B66" s="28" t="s">
        <v>104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>
        <f t="shared" si="13"/>
        <v>0</v>
      </c>
    </row>
    <row r="67" spans="1:15" ht="42.75" customHeight="1" thickBot="1">
      <c r="A67" s="42"/>
      <c r="B67" s="16" t="s">
        <v>107</v>
      </c>
      <c r="C67" s="65">
        <f>SUM(C68:C73)</f>
        <v>0</v>
      </c>
      <c r="D67" s="65">
        <f aca="true" t="shared" si="22" ref="D67:N67">SUM(D68:D73)</f>
        <v>0</v>
      </c>
      <c r="E67" s="65">
        <f t="shared" si="22"/>
        <v>0</v>
      </c>
      <c r="F67" s="65">
        <f t="shared" si="22"/>
        <v>0</v>
      </c>
      <c r="G67" s="65">
        <f t="shared" si="22"/>
        <v>0</v>
      </c>
      <c r="H67" s="65">
        <f t="shared" si="22"/>
        <v>0</v>
      </c>
      <c r="I67" s="65">
        <f t="shared" si="22"/>
        <v>0</v>
      </c>
      <c r="J67" s="65">
        <f t="shared" si="22"/>
        <v>0</v>
      </c>
      <c r="K67" s="65">
        <f t="shared" si="22"/>
        <v>0</v>
      </c>
      <c r="L67" s="65">
        <f t="shared" si="22"/>
        <v>0</v>
      </c>
      <c r="M67" s="65">
        <f t="shared" si="22"/>
        <v>0</v>
      </c>
      <c r="N67" s="65">
        <f t="shared" si="22"/>
        <v>0</v>
      </c>
      <c r="O67" s="65">
        <f t="shared" si="13"/>
        <v>0</v>
      </c>
    </row>
    <row r="68" spans="1:15" ht="42.75" customHeight="1">
      <c r="A68" s="42"/>
      <c r="B68" s="22" t="s">
        <v>108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>
        <f t="shared" si="13"/>
        <v>0</v>
      </c>
    </row>
    <row r="69" spans="1:15" ht="42.75" customHeight="1">
      <c r="A69" s="42"/>
      <c r="B69" s="25" t="s">
        <v>109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>
        <f t="shared" si="13"/>
        <v>0</v>
      </c>
    </row>
    <row r="70" spans="1:15" ht="42.75" customHeight="1">
      <c r="A70" s="42"/>
      <c r="B70" s="66" t="s">
        <v>110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>
        <f t="shared" si="13"/>
        <v>0</v>
      </c>
    </row>
    <row r="71" spans="1:15" ht="42.75" customHeight="1">
      <c r="A71" s="42"/>
      <c r="B71" s="25" t="s">
        <v>112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>
        <f t="shared" si="13"/>
        <v>0</v>
      </c>
    </row>
    <row r="72" spans="1:15" ht="42.75" customHeight="1">
      <c r="A72" s="42"/>
      <c r="B72" s="25" t="s">
        <v>111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>
        <f t="shared" si="13"/>
        <v>0</v>
      </c>
    </row>
    <row r="73" spans="1:15" ht="42.75" customHeight="1" thickBot="1">
      <c r="A73" s="43"/>
      <c r="B73" s="28" t="s">
        <v>40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>
        <f t="shared" si="13"/>
        <v>0</v>
      </c>
    </row>
    <row r="75" ht="18.75">
      <c r="A75" s="2" t="s">
        <v>27</v>
      </c>
    </row>
    <row r="76" ht="12.75">
      <c r="A76" s="1" t="s">
        <v>73</v>
      </c>
    </row>
    <row r="77" ht="13.5" thickBot="1"/>
    <row r="78" spans="1:15" ht="15" customHeight="1" thickBot="1">
      <c r="A78" s="3"/>
      <c r="C78" s="33">
        <v>2010</v>
      </c>
      <c r="D78" s="33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4" ht="90" thickBot="1">
      <c r="A79" s="69" t="s">
        <v>43</v>
      </c>
      <c r="B79" s="69"/>
      <c r="C79" s="70" t="s">
        <v>41</v>
      </c>
      <c r="D79" s="70" t="s">
        <v>52</v>
      </c>
    </row>
    <row r="80" spans="1:4" ht="13.5" customHeight="1" thickBot="1">
      <c r="A80" s="34" t="s">
        <v>42</v>
      </c>
      <c r="B80" s="71"/>
      <c r="C80" s="72">
        <f>SUM(C81:C93)</f>
        <v>0</v>
      </c>
      <c r="D80" s="73">
        <v>14280853</v>
      </c>
    </row>
    <row r="81" spans="1:4" ht="12.75" customHeight="1">
      <c r="A81" s="74" t="s">
        <v>29</v>
      </c>
      <c r="B81" s="75"/>
      <c r="C81" s="76"/>
      <c r="D81" s="91"/>
    </row>
    <row r="82" spans="1:4" ht="12.75" customHeight="1">
      <c r="A82" s="77" t="s">
        <v>30</v>
      </c>
      <c r="B82" s="78"/>
      <c r="C82" s="79"/>
      <c r="D82" s="92"/>
    </row>
    <row r="83" spans="1:4" ht="12.75" customHeight="1">
      <c r="A83" s="77" t="s">
        <v>28</v>
      </c>
      <c r="B83" s="78"/>
      <c r="C83" s="79"/>
      <c r="D83" s="92"/>
    </row>
    <row r="84" spans="1:4" ht="24.75" customHeight="1">
      <c r="A84" s="77" t="s">
        <v>31</v>
      </c>
      <c r="B84" s="78"/>
      <c r="C84" s="79"/>
      <c r="D84" s="92"/>
    </row>
    <row r="85" spans="1:4" ht="12.75" customHeight="1">
      <c r="A85" s="80" t="s">
        <v>32</v>
      </c>
      <c r="B85" s="78"/>
      <c r="C85" s="79"/>
      <c r="D85" s="92"/>
    </row>
    <row r="86" spans="1:4" ht="12.75" customHeight="1">
      <c r="A86" s="77" t="s">
        <v>33</v>
      </c>
      <c r="B86" s="78"/>
      <c r="C86" s="79"/>
      <c r="D86" s="92"/>
    </row>
    <row r="87" spans="1:4" ht="12.75" customHeight="1">
      <c r="A87" s="77" t="s">
        <v>34</v>
      </c>
      <c r="B87" s="78"/>
      <c r="C87" s="79"/>
      <c r="D87" s="92"/>
    </row>
    <row r="88" spans="1:4" ht="12.75" customHeight="1">
      <c r="A88" s="77" t="s">
        <v>37</v>
      </c>
      <c r="B88" s="78"/>
      <c r="C88" s="79"/>
      <c r="D88" s="92"/>
    </row>
    <row r="89" spans="1:4" ht="12.75" customHeight="1">
      <c r="A89" s="77" t="s">
        <v>35</v>
      </c>
      <c r="B89" s="78"/>
      <c r="C89" s="79"/>
      <c r="D89" s="92"/>
    </row>
    <row r="90" spans="1:4" ht="12.75" customHeight="1">
      <c r="A90" s="77" t="s">
        <v>36</v>
      </c>
      <c r="B90" s="78"/>
      <c r="C90" s="79"/>
      <c r="D90" s="92"/>
    </row>
    <row r="91" spans="1:4" ht="12.75" customHeight="1">
      <c r="A91" s="77" t="s">
        <v>38</v>
      </c>
      <c r="B91" s="78"/>
      <c r="C91" s="79"/>
      <c r="D91" s="92"/>
    </row>
    <row r="92" spans="1:4" ht="12.75" customHeight="1">
      <c r="A92" s="77" t="s">
        <v>39</v>
      </c>
      <c r="B92" s="78"/>
      <c r="C92" s="79"/>
      <c r="D92" s="92"/>
    </row>
    <row r="93" spans="1:4" ht="13.5" customHeight="1" thickBot="1">
      <c r="A93" s="81" t="s">
        <v>40</v>
      </c>
      <c r="B93" s="82"/>
      <c r="C93" s="83"/>
      <c r="D93" s="93"/>
    </row>
    <row r="94" spans="1:4" ht="13.5" customHeight="1" thickBot="1">
      <c r="A94" s="69" t="s">
        <v>44</v>
      </c>
      <c r="B94" s="71"/>
      <c r="C94" s="84">
        <f>SUM(C95:C101)</f>
        <v>0</v>
      </c>
      <c r="D94" s="94"/>
    </row>
    <row r="95" spans="1:4" ht="12.75">
      <c r="A95" s="85" t="s">
        <v>45</v>
      </c>
      <c r="B95" s="85"/>
      <c r="C95" s="86"/>
      <c r="D95" s="95"/>
    </row>
    <row r="96" spans="1:4" ht="12.75">
      <c r="A96" s="87" t="s">
        <v>46</v>
      </c>
      <c r="B96" s="87"/>
      <c r="C96" s="88"/>
      <c r="D96" s="95"/>
    </row>
    <row r="97" spans="1:4" ht="12.75">
      <c r="A97" s="89" t="s">
        <v>47</v>
      </c>
      <c r="B97" s="89"/>
      <c r="C97" s="88"/>
      <c r="D97" s="95"/>
    </row>
    <row r="98" spans="1:4" ht="12.75">
      <c r="A98" s="87" t="s">
        <v>48</v>
      </c>
      <c r="B98" s="87"/>
      <c r="C98" s="88"/>
      <c r="D98" s="95"/>
    </row>
    <row r="99" spans="1:4" ht="12.75">
      <c r="A99" s="87" t="s">
        <v>49</v>
      </c>
      <c r="B99" s="87"/>
      <c r="C99" s="88"/>
      <c r="D99" s="95"/>
    </row>
    <row r="100" spans="1:4" ht="12.75">
      <c r="A100" s="87" t="s">
        <v>50</v>
      </c>
      <c r="B100" s="87"/>
      <c r="C100" s="88"/>
      <c r="D100" s="95"/>
    </row>
    <row r="101" spans="1:4" ht="12.75" customHeight="1" thickBot="1">
      <c r="A101" s="81" t="s">
        <v>40</v>
      </c>
      <c r="B101" s="82"/>
      <c r="C101" s="90"/>
      <c r="D101" s="96"/>
    </row>
    <row r="103" ht="18.75">
      <c r="A103" s="2" t="s">
        <v>51</v>
      </c>
    </row>
    <row r="104" ht="12.75">
      <c r="A104" s="1" t="s">
        <v>73</v>
      </c>
    </row>
    <row r="105" ht="13.5" thickBot="1"/>
    <row r="106" spans="1:4" ht="13.5" thickBot="1">
      <c r="A106" s="3"/>
      <c r="C106" s="33">
        <v>2010</v>
      </c>
      <c r="D106" s="33"/>
    </row>
    <row r="107" spans="1:4" ht="90" thickBot="1">
      <c r="A107" s="69" t="s">
        <v>64</v>
      </c>
      <c r="B107" s="69"/>
      <c r="C107" s="70" t="s">
        <v>41</v>
      </c>
      <c r="D107" s="70" t="s">
        <v>52</v>
      </c>
    </row>
    <row r="108" spans="1:4" ht="12.75">
      <c r="A108" s="97" t="s">
        <v>53</v>
      </c>
      <c r="B108" s="98"/>
      <c r="C108" s="76"/>
      <c r="D108" s="76"/>
    </row>
    <row r="109" spans="1:4" ht="12.75">
      <c r="A109" s="99" t="s">
        <v>54</v>
      </c>
      <c r="B109" s="100"/>
      <c r="C109" s="79"/>
      <c r="D109" s="79"/>
    </row>
    <row r="110" spans="1:4" ht="12.75">
      <c r="A110" s="99" t="s">
        <v>55</v>
      </c>
      <c r="B110" s="100"/>
      <c r="C110" s="79"/>
      <c r="D110" s="79"/>
    </row>
    <row r="111" spans="1:4" ht="13.5" thickBot="1">
      <c r="A111" s="101" t="s">
        <v>56</v>
      </c>
      <c r="B111" s="102"/>
      <c r="C111" s="83"/>
      <c r="D111" s="83"/>
    </row>
    <row r="112" spans="1:4" ht="13.5" thickBot="1">
      <c r="A112" s="103" t="s">
        <v>26</v>
      </c>
      <c r="B112" s="35"/>
      <c r="C112" s="104">
        <f>SUM(C108:C111)</f>
        <v>0</v>
      </c>
      <c r="D112" s="104">
        <f>SUM(D108:D111)</f>
        <v>0</v>
      </c>
    </row>
    <row r="114" ht="18.75">
      <c r="A114" s="2" t="s">
        <v>57</v>
      </c>
    </row>
    <row r="115" ht="12.75">
      <c r="A115" s="1" t="s">
        <v>73</v>
      </c>
    </row>
    <row r="116" ht="13.5" thickBot="1"/>
    <row r="117" spans="1:10" ht="13.5" thickBot="1">
      <c r="A117" s="3"/>
      <c r="C117" s="33">
        <v>2010</v>
      </c>
      <c r="D117" s="33"/>
      <c r="E117" s="33"/>
      <c r="F117" s="33"/>
      <c r="G117" s="33"/>
      <c r="H117" s="33"/>
      <c r="I117" s="33"/>
      <c r="J117" s="7"/>
    </row>
    <row r="118" spans="1:11" ht="51.75" thickBot="1">
      <c r="A118" s="69" t="s">
        <v>63</v>
      </c>
      <c r="B118" s="69"/>
      <c r="C118" s="111" t="s">
        <v>24</v>
      </c>
      <c r="D118" s="111" t="s">
        <v>7</v>
      </c>
      <c r="E118" s="111" t="s">
        <v>25</v>
      </c>
      <c r="F118" s="111" t="s">
        <v>1</v>
      </c>
      <c r="G118" s="111" t="s">
        <v>2</v>
      </c>
      <c r="H118" s="18" t="s">
        <v>26</v>
      </c>
      <c r="I118" s="18" t="s">
        <v>58</v>
      </c>
      <c r="J118" s="9"/>
      <c r="K118" s="9"/>
    </row>
    <row r="119" spans="1:9" ht="12.75">
      <c r="A119" s="97" t="s">
        <v>59</v>
      </c>
      <c r="B119" s="98"/>
      <c r="C119" s="76"/>
      <c r="D119" s="76"/>
      <c r="E119" s="86"/>
      <c r="F119" s="86"/>
      <c r="G119" s="86"/>
      <c r="H119" s="76"/>
      <c r="I119" s="105" t="e">
        <f>H119*100/H$123</f>
        <v>#DIV/0!</v>
      </c>
    </row>
    <row r="120" spans="1:9" ht="12.75">
      <c r="A120" s="106" t="s">
        <v>60</v>
      </c>
      <c r="B120" s="106"/>
      <c r="C120" s="79"/>
      <c r="D120" s="79"/>
      <c r="E120" s="88"/>
      <c r="F120" s="88"/>
      <c r="G120" s="88"/>
      <c r="H120" s="79"/>
      <c r="I120" s="107" t="e">
        <f>H120*100/H$123</f>
        <v>#DIV/0!</v>
      </c>
    </row>
    <row r="121" spans="1:9" ht="12.75">
      <c r="A121" s="99" t="s">
        <v>61</v>
      </c>
      <c r="B121" s="100"/>
      <c r="C121" s="79"/>
      <c r="D121" s="79"/>
      <c r="E121" s="88"/>
      <c r="F121" s="88"/>
      <c r="G121" s="88"/>
      <c r="H121" s="79"/>
      <c r="I121" s="107" t="e">
        <f>H121*100/H$123</f>
        <v>#DIV/0!</v>
      </c>
    </row>
    <row r="122" spans="1:9" ht="13.5" thickBot="1">
      <c r="A122" s="101" t="s">
        <v>62</v>
      </c>
      <c r="B122" s="102"/>
      <c r="C122" s="83"/>
      <c r="D122" s="83"/>
      <c r="E122" s="90"/>
      <c r="F122" s="90"/>
      <c r="G122" s="90"/>
      <c r="H122" s="83"/>
      <c r="I122" s="108" t="e">
        <f>H122*100/H$123</f>
        <v>#DIV/0!</v>
      </c>
    </row>
    <row r="123" spans="1:9" ht="13.5" thickBot="1">
      <c r="A123" s="103" t="s">
        <v>26</v>
      </c>
      <c r="B123" s="35"/>
      <c r="C123" s="104">
        <f aca="true" t="shared" si="23" ref="C123:I123">SUM(C119:C122)</f>
        <v>0</v>
      </c>
      <c r="D123" s="104">
        <f t="shared" si="23"/>
        <v>0</v>
      </c>
      <c r="E123" s="104">
        <f t="shared" si="23"/>
        <v>0</v>
      </c>
      <c r="F123" s="104">
        <f t="shared" si="23"/>
        <v>0</v>
      </c>
      <c r="G123" s="104">
        <f t="shared" si="23"/>
        <v>0</v>
      </c>
      <c r="H123" s="104">
        <f t="shared" si="23"/>
        <v>0</v>
      </c>
      <c r="I123" s="109" t="e">
        <f t="shared" si="23"/>
        <v>#DIV/0!</v>
      </c>
    </row>
    <row r="125" ht="18.75">
      <c r="A125" s="2" t="s">
        <v>71</v>
      </c>
    </row>
    <row r="126" ht="12.75">
      <c r="A126" s="1" t="s">
        <v>73</v>
      </c>
    </row>
    <row r="127" ht="13.5" thickBot="1"/>
    <row r="128" spans="1:9" ht="13.5" thickBot="1">
      <c r="A128" s="3"/>
      <c r="C128" s="33">
        <v>2010</v>
      </c>
      <c r="D128" s="33"/>
      <c r="E128" s="33"/>
      <c r="F128" s="33"/>
      <c r="G128" s="33"/>
      <c r="H128" s="33"/>
      <c r="I128" s="7"/>
    </row>
    <row r="129" spans="1:8" ht="51.75" thickBot="1">
      <c r="A129" s="69" t="s">
        <v>66</v>
      </c>
      <c r="B129" s="69"/>
      <c r="C129" s="111" t="s">
        <v>24</v>
      </c>
      <c r="D129" s="111" t="s">
        <v>7</v>
      </c>
      <c r="E129" s="111" t="s">
        <v>1</v>
      </c>
      <c r="F129" s="111" t="s">
        <v>25</v>
      </c>
      <c r="G129" s="111" t="s">
        <v>2</v>
      </c>
      <c r="H129" s="18" t="s">
        <v>26</v>
      </c>
    </row>
    <row r="130" spans="1:8" ht="12.75">
      <c r="A130" s="97" t="s">
        <v>65</v>
      </c>
      <c r="B130" s="98"/>
      <c r="C130" s="76"/>
      <c r="D130" s="76"/>
      <c r="E130" s="86"/>
      <c r="F130" s="86"/>
      <c r="G130" s="86"/>
      <c r="H130" s="76">
        <f>SUM(C130:G130)</f>
        <v>0</v>
      </c>
    </row>
    <row r="131" spans="1:8" ht="12.75">
      <c r="A131" s="106" t="s">
        <v>67</v>
      </c>
      <c r="B131" s="106"/>
      <c r="C131" s="79"/>
      <c r="D131" s="79"/>
      <c r="E131" s="88"/>
      <c r="F131" s="88"/>
      <c r="G131" s="88"/>
      <c r="H131" s="79">
        <f>SUM(C131:G131)</f>
        <v>0</v>
      </c>
    </row>
    <row r="132" spans="1:8" ht="12.75">
      <c r="A132" s="99" t="s">
        <v>68</v>
      </c>
      <c r="B132" s="100"/>
      <c r="C132" s="79"/>
      <c r="D132" s="79"/>
      <c r="E132" s="88"/>
      <c r="F132" s="88"/>
      <c r="G132" s="88"/>
      <c r="H132" s="79">
        <f>SUM(C132:G132)</f>
        <v>0</v>
      </c>
    </row>
    <row r="133" spans="1:8" ht="12.75">
      <c r="A133" s="110" t="s">
        <v>69</v>
      </c>
      <c r="B133" s="110"/>
      <c r="C133" s="79"/>
      <c r="D133" s="79"/>
      <c r="E133" s="88"/>
      <c r="F133" s="88"/>
      <c r="G133" s="88"/>
      <c r="H133" s="79">
        <f>SUM(C133:G133)</f>
        <v>0</v>
      </c>
    </row>
    <row r="134" spans="1:8" ht="13.5" thickBot="1">
      <c r="A134" s="101" t="s">
        <v>70</v>
      </c>
      <c r="B134" s="102"/>
      <c r="C134" s="83"/>
      <c r="D134" s="83"/>
      <c r="E134" s="90"/>
      <c r="F134" s="90"/>
      <c r="G134" s="90"/>
      <c r="H134" s="83">
        <f>SUM(C134:G134)</f>
        <v>0</v>
      </c>
    </row>
    <row r="135" spans="1:8" ht="13.5" thickBot="1">
      <c r="A135" s="103" t="s">
        <v>26</v>
      </c>
      <c r="B135" s="35"/>
      <c r="C135" s="104">
        <f aca="true" t="shared" si="24" ref="C135:H135">SUM(C130:C134)</f>
        <v>0</v>
      </c>
      <c r="D135" s="104">
        <f t="shared" si="24"/>
        <v>0</v>
      </c>
      <c r="E135" s="104">
        <f t="shared" si="24"/>
        <v>0</v>
      </c>
      <c r="F135" s="104">
        <f t="shared" si="24"/>
        <v>0</v>
      </c>
      <c r="G135" s="104">
        <f t="shared" si="24"/>
        <v>0</v>
      </c>
      <c r="H135" s="104">
        <f t="shared" si="24"/>
        <v>0</v>
      </c>
    </row>
    <row r="137" ht="18.75">
      <c r="A137" s="2" t="s">
        <v>123</v>
      </c>
    </row>
    <row r="138" ht="12.75">
      <c r="A138" s="1" t="s">
        <v>73</v>
      </c>
    </row>
    <row r="139" ht="13.5" thickBot="1"/>
    <row r="140" spans="1:8" ht="13.5" thickBot="1">
      <c r="A140" s="3"/>
      <c r="C140" s="33">
        <v>2010</v>
      </c>
      <c r="D140" s="33"/>
      <c r="E140" s="33"/>
      <c r="F140" s="33"/>
      <c r="G140" s="33"/>
      <c r="H140" s="33"/>
    </row>
    <row r="141" spans="1:8" ht="51.75" thickBot="1">
      <c r="A141" s="69" t="s">
        <v>66</v>
      </c>
      <c r="B141" s="69"/>
      <c r="C141" s="19" t="s">
        <v>24</v>
      </c>
      <c r="D141" s="19" t="s">
        <v>7</v>
      </c>
      <c r="E141" s="19" t="s">
        <v>1</v>
      </c>
      <c r="F141" s="19" t="s">
        <v>25</v>
      </c>
      <c r="G141" s="19" t="s">
        <v>2</v>
      </c>
      <c r="H141" s="70" t="s">
        <v>26</v>
      </c>
    </row>
    <row r="142" spans="1:8" ht="12.75">
      <c r="A142" s="97" t="s">
        <v>65</v>
      </c>
      <c r="B142" s="98"/>
      <c r="C142" s="76"/>
      <c r="D142" s="76"/>
      <c r="E142" s="86"/>
      <c r="F142" s="86"/>
      <c r="G142" s="86"/>
      <c r="H142" s="76">
        <f>SUM(C142:G142)</f>
        <v>0</v>
      </c>
    </row>
    <row r="143" spans="1:8" ht="12.75">
      <c r="A143" s="106" t="s">
        <v>67</v>
      </c>
      <c r="B143" s="106"/>
      <c r="C143" s="79"/>
      <c r="D143" s="79"/>
      <c r="E143" s="88"/>
      <c r="F143" s="88"/>
      <c r="G143" s="88"/>
      <c r="H143" s="79">
        <f>SUM(C143:G143)</f>
        <v>0</v>
      </c>
    </row>
    <row r="144" spans="1:8" ht="12.75">
      <c r="A144" s="99" t="s">
        <v>68</v>
      </c>
      <c r="B144" s="100"/>
      <c r="C144" s="79"/>
      <c r="D144" s="79"/>
      <c r="E144" s="88"/>
      <c r="F144" s="88"/>
      <c r="G144" s="88"/>
      <c r="H144" s="79">
        <f>SUM(C144:G144)</f>
        <v>0</v>
      </c>
    </row>
    <row r="145" spans="1:8" ht="12.75">
      <c r="A145" s="110" t="s">
        <v>69</v>
      </c>
      <c r="B145" s="110"/>
      <c r="C145" s="79"/>
      <c r="D145" s="79"/>
      <c r="E145" s="88"/>
      <c r="F145" s="88"/>
      <c r="G145" s="88"/>
      <c r="H145" s="79">
        <f>SUM(C145:G145)</f>
        <v>0</v>
      </c>
    </row>
    <row r="146" spans="1:8" ht="13.5" thickBot="1">
      <c r="A146" s="101" t="s">
        <v>70</v>
      </c>
      <c r="B146" s="102"/>
      <c r="C146" s="83"/>
      <c r="D146" s="83"/>
      <c r="E146" s="90"/>
      <c r="F146" s="90"/>
      <c r="G146" s="90"/>
      <c r="H146" s="83">
        <f>SUM(C146:G146)</f>
        <v>0</v>
      </c>
    </row>
    <row r="147" spans="1:8" ht="13.5" thickBot="1">
      <c r="A147" s="103" t="s">
        <v>26</v>
      </c>
      <c r="B147" s="35"/>
      <c r="C147" s="104">
        <f aca="true" t="shared" si="25" ref="C147:H147">SUM(C142:C146)</f>
        <v>0</v>
      </c>
      <c r="D147" s="104">
        <f t="shared" si="25"/>
        <v>0</v>
      </c>
      <c r="E147" s="104">
        <f t="shared" si="25"/>
        <v>0</v>
      </c>
      <c r="F147" s="104">
        <f t="shared" si="25"/>
        <v>0</v>
      </c>
      <c r="G147" s="104">
        <f t="shared" si="25"/>
        <v>0</v>
      </c>
      <c r="H147" s="104">
        <f t="shared" si="25"/>
        <v>0</v>
      </c>
    </row>
    <row r="149" ht="18.75">
      <c r="A149" s="2" t="s">
        <v>72</v>
      </c>
    </row>
    <row r="150" ht="12.75">
      <c r="A150" s="1" t="s">
        <v>73</v>
      </c>
    </row>
    <row r="151" ht="13.5" thickBot="1"/>
    <row r="152" spans="1:7" ht="27.75" customHeight="1" thickBot="1">
      <c r="A152" s="69" t="s">
        <v>74</v>
      </c>
      <c r="B152" s="69"/>
      <c r="C152" s="19">
        <v>2006</v>
      </c>
      <c r="D152" s="19">
        <v>2007</v>
      </c>
      <c r="E152" s="19">
        <v>2008</v>
      </c>
      <c r="F152" s="19">
        <v>2009</v>
      </c>
      <c r="G152" s="19">
        <v>2010</v>
      </c>
    </row>
    <row r="153" spans="1:8" ht="12.75">
      <c r="A153" s="112" t="s">
        <v>24</v>
      </c>
      <c r="B153" s="112"/>
      <c r="C153" s="76">
        <v>169</v>
      </c>
      <c r="D153" s="76">
        <v>203</v>
      </c>
      <c r="E153" s="86">
        <v>178</v>
      </c>
      <c r="F153" s="113"/>
      <c r="G153" s="113"/>
      <c r="H153" s="113"/>
    </row>
    <row r="154" spans="1:8" ht="12.75">
      <c r="A154" s="80" t="s">
        <v>7</v>
      </c>
      <c r="B154" s="80"/>
      <c r="C154" s="79">
        <v>1745</v>
      </c>
      <c r="D154" s="79">
        <v>1699</v>
      </c>
      <c r="E154" s="88">
        <v>2055</v>
      </c>
      <c r="F154" s="114"/>
      <c r="G154" s="114"/>
      <c r="H154" s="114"/>
    </row>
    <row r="155" spans="1:8" ht="12.75">
      <c r="A155" s="80" t="s">
        <v>1</v>
      </c>
      <c r="B155" s="80"/>
      <c r="C155" s="79">
        <v>279</v>
      </c>
      <c r="D155" s="79">
        <v>377</v>
      </c>
      <c r="E155" s="88">
        <v>568</v>
      </c>
      <c r="F155" s="114"/>
      <c r="G155" s="114"/>
      <c r="H155" s="114"/>
    </row>
    <row r="156" spans="1:8" ht="12.75">
      <c r="A156" s="80" t="s">
        <v>25</v>
      </c>
      <c r="B156" s="80"/>
      <c r="C156" s="79">
        <v>479</v>
      </c>
      <c r="D156" s="79">
        <v>301</v>
      </c>
      <c r="E156" s="88">
        <v>392</v>
      </c>
      <c r="F156" s="114"/>
      <c r="G156" s="114"/>
      <c r="H156" s="114"/>
    </row>
    <row r="157" spans="1:8" ht="12.75">
      <c r="A157" s="80" t="s">
        <v>2</v>
      </c>
      <c r="B157" s="80"/>
      <c r="C157" s="79">
        <v>331</v>
      </c>
      <c r="D157" s="79">
        <v>309</v>
      </c>
      <c r="E157" s="88">
        <v>434</v>
      </c>
      <c r="F157" s="114"/>
      <c r="G157" s="114"/>
      <c r="H157" s="114"/>
    </row>
    <row r="158" spans="1:8" ht="13.5" thickBot="1">
      <c r="A158" s="101" t="s">
        <v>75</v>
      </c>
      <c r="B158" s="115"/>
      <c r="C158" s="83">
        <v>55</v>
      </c>
      <c r="D158" s="83">
        <v>50</v>
      </c>
      <c r="E158" s="83">
        <v>63</v>
      </c>
      <c r="F158" s="116"/>
      <c r="G158" s="116"/>
      <c r="H158" s="116"/>
    </row>
    <row r="159" spans="1:7" ht="13.5" thickBot="1">
      <c r="A159" s="117" t="s">
        <v>26</v>
      </c>
      <c r="B159" s="117"/>
      <c r="C159" s="104">
        <f>SUM(C153:C158)</f>
        <v>3058</v>
      </c>
      <c r="D159" s="104">
        <f>SUM(D153:D158)</f>
        <v>2939</v>
      </c>
      <c r="E159" s="104">
        <f>SUM(E153:E158)</f>
        <v>3690</v>
      </c>
      <c r="F159" s="118"/>
      <c r="G159" s="118"/>
    </row>
    <row r="161" ht="18.75">
      <c r="A161" s="2" t="s">
        <v>76</v>
      </c>
    </row>
    <row r="162" ht="12.75">
      <c r="A162" s="1" t="s">
        <v>73</v>
      </c>
    </row>
    <row r="163" ht="13.5" thickBot="1"/>
    <row r="164" spans="1:8" ht="13.5" customHeight="1" thickBot="1">
      <c r="A164" s="3"/>
      <c r="C164" s="33">
        <v>2010</v>
      </c>
      <c r="D164" s="33"/>
      <c r="E164" s="7"/>
      <c r="F164" s="7"/>
      <c r="G164" s="7"/>
      <c r="H164" s="7"/>
    </row>
    <row r="165" spans="1:4" ht="106.5" customHeight="1" thickBot="1">
      <c r="A165" s="69" t="s">
        <v>77</v>
      </c>
      <c r="B165" s="69"/>
      <c r="C165" s="19" t="s">
        <v>79</v>
      </c>
      <c r="D165" s="19" t="s">
        <v>58</v>
      </c>
    </row>
    <row r="166" spans="1:4" ht="27" customHeight="1">
      <c r="A166" s="97" t="s">
        <v>78</v>
      </c>
      <c r="B166" s="98"/>
      <c r="C166" s="76"/>
      <c r="D166" s="120" t="e">
        <f aca="true" t="shared" si="26" ref="D166:D171">C166*100/C$172</f>
        <v>#DIV/0!</v>
      </c>
    </row>
    <row r="167" spans="1:4" ht="29.25" customHeight="1">
      <c r="A167" s="106" t="s">
        <v>80</v>
      </c>
      <c r="B167" s="106"/>
      <c r="C167" s="79"/>
      <c r="D167" s="121" t="e">
        <f t="shared" si="26"/>
        <v>#DIV/0!</v>
      </c>
    </row>
    <row r="168" spans="1:4" ht="50.25" customHeight="1">
      <c r="A168" s="106" t="s">
        <v>81</v>
      </c>
      <c r="B168" s="106"/>
      <c r="C168" s="79"/>
      <c r="D168" s="121" t="e">
        <f t="shared" si="26"/>
        <v>#DIV/0!</v>
      </c>
    </row>
    <row r="169" spans="1:4" ht="50.25" customHeight="1">
      <c r="A169" s="106" t="s">
        <v>82</v>
      </c>
      <c r="B169" s="106"/>
      <c r="C169" s="79"/>
      <c r="D169" s="121" t="e">
        <f t="shared" si="26"/>
        <v>#DIV/0!</v>
      </c>
    </row>
    <row r="170" spans="1:4" ht="66" customHeight="1">
      <c r="A170" s="106" t="s">
        <v>83</v>
      </c>
      <c r="B170" s="106"/>
      <c r="C170" s="79"/>
      <c r="D170" s="121" t="e">
        <f t="shared" si="26"/>
        <v>#DIV/0!</v>
      </c>
    </row>
    <row r="171" spans="1:4" ht="33.75" customHeight="1" thickBot="1">
      <c r="A171" s="101" t="s">
        <v>84</v>
      </c>
      <c r="B171" s="102"/>
      <c r="C171" s="83"/>
      <c r="D171" s="122" t="e">
        <f t="shared" si="26"/>
        <v>#DIV/0!</v>
      </c>
    </row>
    <row r="172" spans="1:4" ht="13.5" customHeight="1" thickBot="1">
      <c r="A172" s="103" t="s">
        <v>26</v>
      </c>
      <c r="B172" s="35"/>
      <c r="C172" s="104">
        <f>SUM(C166:C171)</f>
        <v>0</v>
      </c>
      <c r="D172" s="119" t="e">
        <f>SUM(D166:D171)</f>
        <v>#DIV/0!</v>
      </c>
    </row>
    <row r="174" ht="18.75">
      <c r="A174" s="2" t="s">
        <v>85</v>
      </c>
    </row>
    <row r="175" ht="12.75">
      <c r="A175" s="1" t="s">
        <v>73</v>
      </c>
    </row>
    <row r="176" ht="13.5" thickBot="1"/>
    <row r="177" spans="1:16" ht="13.5" thickBot="1">
      <c r="A177" s="3"/>
      <c r="C177" s="33">
        <v>2010</v>
      </c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</row>
    <row r="178" spans="1:16" ht="96.75" customHeight="1" thickBot="1">
      <c r="A178" s="123" t="s">
        <v>86</v>
      </c>
      <c r="B178" s="123"/>
      <c r="C178" s="37" t="s">
        <v>78</v>
      </c>
      <c r="D178" s="37"/>
      <c r="E178" s="37" t="s">
        <v>80</v>
      </c>
      <c r="F178" s="37"/>
      <c r="G178" s="37" t="s">
        <v>81</v>
      </c>
      <c r="H178" s="37"/>
      <c r="I178" s="37" t="s">
        <v>82</v>
      </c>
      <c r="J178" s="37"/>
      <c r="K178" s="37" t="s">
        <v>83</v>
      </c>
      <c r="L178" s="37"/>
      <c r="M178" s="37" t="s">
        <v>84</v>
      </c>
      <c r="N178" s="127"/>
      <c r="O178" s="37" t="s">
        <v>26</v>
      </c>
      <c r="P178" s="128"/>
    </row>
    <row r="179" spans="1:16" ht="86.25" customHeight="1" thickBot="1">
      <c r="A179" s="124"/>
      <c r="B179" s="124"/>
      <c r="C179" s="125" t="s">
        <v>87</v>
      </c>
      <c r="D179" s="19" t="s">
        <v>58</v>
      </c>
      <c r="E179" s="125" t="s">
        <v>87</v>
      </c>
      <c r="F179" s="19" t="s">
        <v>58</v>
      </c>
      <c r="G179" s="125" t="s">
        <v>87</v>
      </c>
      <c r="H179" s="19" t="s">
        <v>58</v>
      </c>
      <c r="I179" s="125" t="s">
        <v>87</v>
      </c>
      <c r="J179" s="19" t="s">
        <v>58</v>
      </c>
      <c r="K179" s="125" t="s">
        <v>87</v>
      </c>
      <c r="L179" s="19" t="s">
        <v>58</v>
      </c>
      <c r="M179" s="125" t="s">
        <v>87</v>
      </c>
      <c r="N179" s="19" t="s">
        <v>58</v>
      </c>
      <c r="O179" s="125" t="s">
        <v>87</v>
      </c>
      <c r="P179" s="19" t="s">
        <v>58</v>
      </c>
    </row>
    <row r="180" spans="1:16" ht="12.75">
      <c r="A180" s="97" t="s">
        <v>24</v>
      </c>
      <c r="B180" s="98"/>
      <c r="C180" s="76"/>
      <c r="D180" s="120" t="e">
        <f>C180*100/C$185</f>
        <v>#DIV/0!</v>
      </c>
      <c r="E180" s="76"/>
      <c r="F180" s="120" t="e">
        <f>E180*100/E$185</f>
        <v>#DIV/0!</v>
      </c>
      <c r="G180" s="76"/>
      <c r="H180" s="120" t="e">
        <f>G180*100/G$185</f>
        <v>#DIV/0!</v>
      </c>
      <c r="I180" s="76"/>
      <c r="J180" s="120" t="e">
        <f>I180*100/I$185</f>
        <v>#DIV/0!</v>
      </c>
      <c r="K180" s="76"/>
      <c r="L180" s="120" t="e">
        <f>K180*100/K$185</f>
        <v>#DIV/0!</v>
      </c>
      <c r="M180" s="76"/>
      <c r="N180" s="120" t="e">
        <f>M180*100/M$185</f>
        <v>#DIV/0!</v>
      </c>
      <c r="O180" s="76">
        <f>C180+E180+G180+I180+K180+M180</f>
        <v>0</v>
      </c>
      <c r="P180" s="120" t="e">
        <f>O180*100/O$185</f>
        <v>#DIV/0!</v>
      </c>
    </row>
    <row r="181" spans="1:16" ht="12.75">
      <c r="A181" s="80" t="s">
        <v>7</v>
      </c>
      <c r="B181" s="80"/>
      <c r="C181" s="79"/>
      <c r="D181" s="121" t="e">
        <f>C181*100/C$185</f>
        <v>#DIV/0!</v>
      </c>
      <c r="E181" s="79"/>
      <c r="F181" s="121" t="e">
        <f>E181*100/E$185</f>
        <v>#DIV/0!</v>
      </c>
      <c r="G181" s="79"/>
      <c r="H181" s="121" t="e">
        <f aca="true" t="shared" si="27" ref="H181:J184">G181*100/G$185</f>
        <v>#DIV/0!</v>
      </c>
      <c r="I181" s="79"/>
      <c r="J181" s="121" t="e">
        <f t="shared" si="27"/>
        <v>#DIV/0!</v>
      </c>
      <c r="K181" s="79"/>
      <c r="L181" s="121" t="e">
        <f>K181*100/K$185</f>
        <v>#DIV/0!</v>
      </c>
      <c r="M181" s="79"/>
      <c r="N181" s="121" t="e">
        <f>M181*100/M$185</f>
        <v>#DIV/0!</v>
      </c>
      <c r="O181" s="79">
        <f>C181+E181+G181+I181+K181+M181</f>
        <v>0</v>
      </c>
      <c r="P181" s="121" t="e">
        <f>O181*100/O$185</f>
        <v>#DIV/0!</v>
      </c>
    </row>
    <row r="182" spans="1:16" ht="12.75">
      <c r="A182" s="80" t="s">
        <v>25</v>
      </c>
      <c r="B182" s="80"/>
      <c r="C182" s="79"/>
      <c r="D182" s="121" t="e">
        <f>C182*100/C$185</f>
        <v>#DIV/0!</v>
      </c>
      <c r="E182" s="79"/>
      <c r="F182" s="121" t="e">
        <f>E182*100/E$185</f>
        <v>#DIV/0!</v>
      </c>
      <c r="G182" s="79"/>
      <c r="H182" s="121" t="e">
        <f t="shared" si="27"/>
        <v>#DIV/0!</v>
      </c>
      <c r="I182" s="79"/>
      <c r="J182" s="121" t="e">
        <f t="shared" si="27"/>
        <v>#DIV/0!</v>
      </c>
      <c r="K182" s="79"/>
      <c r="L182" s="121" t="e">
        <f>K182*100/K$185</f>
        <v>#DIV/0!</v>
      </c>
      <c r="M182" s="79"/>
      <c r="N182" s="121" t="e">
        <f>M182*100/M$185</f>
        <v>#DIV/0!</v>
      </c>
      <c r="O182" s="79">
        <f>C182+E182+G182+I182+K182+M182</f>
        <v>0</v>
      </c>
      <c r="P182" s="121" t="e">
        <f>O182*100/O$185</f>
        <v>#DIV/0!</v>
      </c>
    </row>
    <row r="183" spans="1:16" ht="12.75">
      <c r="A183" s="80" t="s">
        <v>1</v>
      </c>
      <c r="B183" s="80"/>
      <c r="C183" s="79"/>
      <c r="D183" s="121" t="e">
        <f>C183*100/C$185</f>
        <v>#DIV/0!</v>
      </c>
      <c r="E183" s="79"/>
      <c r="F183" s="121" t="e">
        <f>E183*100/E$185</f>
        <v>#DIV/0!</v>
      </c>
      <c r="G183" s="79"/>
      <c r="H183" s="121" t="e">
        <f t="shared" si="27"/>
        <v>#DIV/0!</v>
      </c>
      <c r="I183" s="79"/>
      <c r="J183" s="121" t="e">
        <f t="shared" si="27"/>
        <v>#DIV/0!</v>
      </c>
      <c r="K183" s="79"/>
      <c r="L183" s="121" t="e">
        <f>K183*100/K$185</f>
        <v>#DIV/0!</v>
      </c>
      <c r="M183" s="79"/>
      <c r="N183" s="121" t="e">
        <f>M183*100/M$185</f>
        <v>#DIV/0!</v>
      </c>
      <c r="O183" s="79">
        <f>C183+E183+G183+I183+K183+M183</f>
        <v>0</v>
      </c>
      <c r="P183" s="121" t="e">
        <f>O183*100/O$185</f>
        <v>#DIV/0!</v>
      </c>
    </row>
    <row r="184" spans="1:16" ht="13.5" thickBot="1">
      <c r="A184" s="126" t="s">
        <v>2</v>
      </c>
      <c r="B184" s="126"/>
      <c r="C184" s="83"/>
      <c r="D184" s="122" t="e">
        <f>C184*100/C$185</f>
        <v>#DIV/0!</v>
      </c>
      <c r="E184" s="83"/>
      <c r="F184" s="122" t="e">
        <f>E184*100/E$185</f>
        <v>#DIV/0!</v>
      </c>
      <c r="G184" s="83"/>
      <c r="H184" s="122" t="e">
        <f t="shared" si="27"/>
        <v>#DIV/0!</v>
      </c>
      <c r="I184" s="83"/>
      <c r="J184" s="122" t="e">
        <f t="shared" si="27"/>
        <v>#DIV/0!</v>
      </c>
      <c r="K184" s="83"/>
      <c r="L184" s="122" t="e">
        <f>K184*100/K$185</f>
        <v>#DIV/0!</v>
      </c>
      <c r="M184" s="83"/>
      <c r="N184" s="122" t="e">
        <f>M184*100/M$185</f>
        <v>#DIV/0!</v>
      </c>
      <c r="O184" s="83">
        <f>C184+E184+G184+I184+K184+M184</f>
        <v>0</v>
      </c>
      <c r="P184" s="122" t="e">
        <f>O184*100/O$185</f>
        <v>#DIV/0!</v>
      </c>
    </row>
    <row r="185" spans="1:16" ht="13.5" thickBot="1">
      <c r="A185" s="103" t="s">
        <v>26</v>
      </c>
      <c r="B185" s="35"/>
      <c r="C185" s="104">
        <f aca="true" t="shared" si="28" ref="C185:P185">SUM(C180:C184)</f>
        <v>0</v>
      </c>
      <c r="D185" s="119" t="e">
        <f t="shared" si="28"/>
        <v>#DIV/0!</v>
      </c>
      <c r="E185" s="104">
        <f t="shared" si="28"/>
        <v>0</v>
      </c>
      <c r="F185" s="119" t="e">
        <f t="shared" si="28"/>
        <v>#DIV/0!</v>
      </c>
      <c r="G185" s="104">
        <f t="shared" si="28"/>
        <v>0</v>
      </c>
      <c r="H185" s="119" t="e">
        <f t="shared" si="28"/>
        <v>#DIV/0!</v>
      </c>
      <c r="I185" s="104">
        <f t="shared" si="28"/>
        <v>0</v>
      </c>
      <c r="J185" s="119" t="e">
        <f t="shared" si="28"/>
        <v>#DIV/0!</v>
      </c>
      <c r="K185" s="104">
        <f t="shared" si="28"/>
        <v>0</v>
      </c>
      <c r="L185" s="119" t="e">
        <f t="shared" si="28"/>
        <v>#DIV/0!</v>
      </c>
      <c r="M185" s="104">
        <f t="shared" si="28"/>
        <v>0</v>
      </c>
      <c r="N185" s="119" t="e">
        <f t="shared" si="28"/>
        <v>#DIV/0!</v>
      </c>
      <c r="O185" s="104">
        <f t="shared" si="28"/>
        <v>0</v>
      </c>
      <c r="P185" s="119" t="e">
        <f t="shared" si="28"/>
        <v>#DIV/0!</v>
      </c>
    </row>
    <row r="187" ht="18.75">
      <c r="A187" s="2" t="s">
        <v>88</v>
      </c>
    </row>
    <row r="188" ht="12.75">
      <c r="A188" s="1" t="s">
        <v>73</v>
      </c>
    </row>
    <row r="189" ht="13.5" thickBot="1"/>
    <row r="190" spans="1:4" ht="13.5" thickBot="1">
      <c r="A190" s="3"/>
      <c r="C190" s="11">
        <v>2010</v>
      </c>
      <c r="D190" s="7"/>
    </row>
    <row r="191" spans="1:3" ht="90" thickBot="1">
      <c r="A191" s="69" t="s">
        <v>90</v>
      </c>
      <c r="B191" s="69"/>
      <c r="C191" s="19" t="s">
        <v>89</v>
      </c>
    </row>
    <row r="192" spans="1:3" ht="28.5" customHeight="1">
      <c r="A192" s="97" t="s">
        <v>93</v>
      </c>
      <c r="B192" s="98"/>
      <c r="C192" s="76"/>
    </row>
    <row r="193" spans="1:3" ht="12.75">
      <c r="A193" s="106" t="s">
        <v>91</v>
      </c>
      <c r="B193" s="106"/>
      <c r="C193" s="79"/>
    </row>
    <row r="194" spans="1:3" ht="12.75">
      <c r="A194" s="106" t="s">
        <v>92</v>
      </c>
      <c r="B194" s="106"/>
      <c r="C194" s="79"/>
    </row>
    <row r="195" spans="1:3" ht="24" customHeight="1">
      <c r="A195" s="106" t="s">
        <v>99</v>
      </c>
      <c r="B195" s="106"/>
      <c r="C195" s="79"/>
    </row>
    <row r="196" spans="1:3" ht="35.25" customHeight="1">
      <c r="A196" s="106" t="s">
        <v>94</v>
      </c>
      <c r="B196" s="106"/>
      <c r="C196" s="79"/>
    </row>
    <row r="197" spans="1:3" ht="26.25" customHeight="1">
      <c r="A197" s="106" t="s">
        <v>95</v>
      </c>
      <c r="B197" s="106"/>
      <c r="C197" s="79"/>
    </row>
    <row r="198" spans="1:3" ht="44.25" customHeight="1">
      <c r="A198" s="106" t="s">
        <v>96</v>
      </c>
      <c r="B198" s="106"/>
      <c r="C198" s="79"/>
    </row>
    <row r="199" spans="1:3" ht="33" customHeight="1">
      <c r="A199" s="106" t="s">
        <v>97</v>
      </c>
      <c r="B199" s="106"/>
      <c r="C199" s="79"/>
    </row>
    <row r="200" spans="1:3" ht="19.5" customHeight="1">
      <c r="A200" s="106" t="s">
        <v>98</v>
      </c>
      <c r="B200" s="106"/>
      <c r="C200" s="79"/>
    </row>
    <row r="201" spans="1:3" ht="12.75">
      <c r="A201" s="106" t="s">
        <v>100</v>
      </c>
      <c r="B201" s="106"/>
      <c r="C201" s="79"/>
    </row>
    <row r="202" spans="1:3" ht="13.5" thickBot="1">
      <c r="A202" s="129" t="s">
        <v>40</v>
      </c>
      <c r="B202" s="129"/>
      <c r="C202" s="83"/>
    </row>
    <row r="203" spans="1:3" ht="13.5" thickBot="1">
      <c r="A203" s="103" t="s">
        <v>26</v>
      </c>
      <c r="B203" s="35"/>
      <c r="C203" s="104">
        <f>SUM(C192:C202)</f>
        <v>0</v>
      </c>
    </row>
    <row r="205" ht="18.75">
      <c r="A205" s="2" t="s">
        <v>101</v>
      </c>
    </row>
    <row r="206" ht="12.75">
      <c r="A206" s="1" t="s">
        <v>73</v>
      </c>
    </row>
    <row r="207" ht="13.5" thickBot="1"/>
    <row r="208" spans="1:6" ht="13.5" thickBot="1">
      <c r="A208" s="34" t="s">
        <v>86</v>
      </c>
      <c r="B208" s="34"/>
      <c r="C208" s="19">
        <v>2007</v>
      </c>
      <c r="D208" s="19">
        <v>2008</v>
      </c>
      <c r="E208" s="19">
        <v>2009</v>
      </c>
      <c r="F208" s="19">
        <v>2010</v>
      </c>
    </row>
    <row r="209" spans="1:6" ht="12.75" customHeight="1">
      <c r="A209" s="97" t="s">
        <v>24</v>
      </c>
      <c r="B209" s="98"/>
      <c r="C209" s="76">
        <v>10986</v>
      </c>
      <c r="D209" s="76">
        <v>0</v>
      </c>
      <c r="E209" s="113"/>
      <c r="F209" s="113"/>
    </row>
    <row r="210" spans="1:6" ht="12.75" customHeight="1">
      <c r="A210" s="80" t="s">
        <v>7</v>
      </c>
      <c r="B210" s="80"/>
      <c r="C210" s="79">
        <v>3027765</v>
      </c>
      <c r="D210" s="79">
        <v>867977</v>
      </c>
      <c r="E210" s="114"/>
      <c r="F210" s="114"/>
    </row>
    <row r="211" spans="1:6" ht="12.75">
      <c r="A211" s="106" t="s">
        <v>75</v>
      </c>
      <c r="B211" s="106"/>
      <c r="C211" s="79">
        <v>2105</v>
      </c>
      <c r="D211" s="79">
        <v>81051</v>
      </c>
      <c r="E211" s="114"/>
      <c r="F211" s="114"/>
    </row>
    <row r="212" spans="1:6" ht="12.75" customHeight="1">
      <c r="A212" s="80" t="s">
        <v>25</v>
      </c>
      <c r="B212" s="80"/>
      <c r="C212" s="79">
        <v>1608523</v>
      </c>
      <c r="D212" s="79">
        <v>1397481</v>
      </c>
      <c r="E212" s="114"/>
      <c r="F212" s="114"/>
    </row>
    <row r="213" spans="1:6" ht="12.75" customHeight="1">
      <c r="A213" s="80" t="s">
        <v>1</v>
      </c>
      <c r="B213" s="80"/>
      <c r="C213" s="79">
        <v>2379302</v>
      </c>
      <c r="D213" s="79">
        <v>2111955</v>
      </c>
      <c r="E213" s="114"/>
      <c r="F213" s="114"/>
    </row>
    <row r="214" spans="1:6" ht="13.5" customHeight="1" thickBot="1">
      <c r="A214" s="126" t="s">
        <v>2</v>
      </c>
      <c r="B214" s="126"/>
      <c r="C214" s="83">
        <v>1450459</v>
      </c>
      <c r="D214" s="83">
        <v>548169</v>
      </c>
      <c r="E214" s="116"/>
      <c r="F214" s="116"/>
    </row>
    <row r="215" spans="1:6" ht="13.5" customHeight="1" thickBot="1">
      <c r="A215" s="103" t="s">
        <v>26</v>
      </c>
      <c r="B215" s="35"/>
      <c r="C215" s="104">
        <f>SUM(C209:C214)</f>
        <v>8479140</v>
      </c>
      <c r="D215" s="104">
        <f>SUM(D209:D214)</f>
        <v>5006633</v>
      </c>
      <c r="E215" s="118"/>
      <c r="F215" s="118"/>
    </row>
  </sheetData>
  <sheetProtection/>
  <mergeCells count="115">
    <mergeCell ref="A122:B122"/>
    <mergeCell ref="A123:B123"/>
    <mergeCell ref="A120:B120"/>
    <mergeCell ref="A46:A63"/>
    <mergeCell ref="A64:A73"/>
    <mergeCell ref="A18:A37"/>
    <mergeCell ref="A110:B110"/>
    <mergeCell ref="A111:B111"/>
    <mergeCell ref="A112:B112"/>
    <mergeCell ref="A118:B118"/>
    <mergeCell ref="A119:B119"/>
    <mergeCell ref="A121:B121"/>
    <mergeCell ref="A95:B95"/>
    <mergeCell ref="D94:D101"/>
    <mergeCell ref="A88:B88"/>
    <mergeCell ref="A89:B89"/>
    <mergeCell ref="A90:B90"/>
    <mergeCell ref="C117:I117"/>
    <mergeCell ref="C106:D106"/>
    <mergeCell ref="A107:B107"/>
    <mergeCell ref="A108:B108"/>
    <mergeCell ref="A109:B109"/>
    <mergeCell ref="A87:B87"/>
    <mergeCell ref="A85:B85"/>
    <mergeCell ref="C78:D78"/>
    <mergeCell ref="D81:D93"/>
    <mergeCell ref="A94:B94"/>
    <mergeCell ref="A80:B80"/>
    <mergeCell ref="A99:B99"/>
    <mergeCell ref="A100:B100"/>
    <mergeCell ref="A91:B91"/>
    <mergeCell ref="A92:B92"/>
    <mergeCell ref="A93:B93"/>
    <mergeCell ref="A81:B81"/>
    <mergeCell ref="A82:B82"/>
    <mergeCell ref="A83:B83"/>
    <mergeCell ref="A84:B84"/>
    <mergeCell ref="A86:B86"/>
    <mergeCell ref="A134:B134"/>
    <mergeCell ref="A143:B143"/>
    <mergeCell ref="A7:A17"/>
    <mergeCell ref="C5:O5"/>
    <mergeCell ref="A38:A45"/>
    <mergeCell ref="A79:B79"/>
    <mergeCell ref="A96:B96"/>
    <mergeCell ref="A101:B101"/>
    <mergeCell ref="A97:B97"/>
    <mergeCell ref="A98:B98"/>
    <mergeCell ref="A135:B135"/>
    <mergeCell ref="C128:H128"/>
    <mergeCell ref="A133:B133"/>
    <mergeCell ref="C140:H140"/>
    <mergeCell ref="A141:B141"/>
    <mergeCell ref="A142:B142"/>
    <mergeCell ref="A129:B129"/>
    <mergeCell ref="A130:B130"/>
    <mergeCell ref="A131:B131"/>
    <mergeCell ref="A132:B132"/>
    <mergeCell ref="A144:B144"/>
    <mergeCell ref="A145:B145"/>
    <mergeCell ref="A146:B146"/>
    <mergeCell ref="A147:B147"/>
    <mergeCell ref="A152:B152"/>
    <mergeCell ref="A180:B180"/>
    <mergeCell ref="A153:B153"/>
    <mergeCell ref="A154:B154"/>
    <mergeCell ref="A155:B155"/>
    <mergeCell ref="A156:B156"/>
    <mergeCell ref="A157:B157"/>
    <mergeCell ref="A158:B158"/>
    <mergeCell ref="A159:B159"/>
    <mergeCell ref="A165:B165"/>
    <mergeCell ref="A166:B166"/>
    <mergeCell ref="A167:B167"/>
    <mergeCell ref="A171:B171"/>
    <mergeCell ref="M178:N178"/>
    <mergeCell ref="A172:B172"/>
    <mergeCell ref="A168:B168"/>
    <mergeCell ref="C164:D164"/>
    <mergeCell ref="A169:B169"/>
    <mergeCell ref="A170:B170"/>
    <mergeCell ref="A184:B184"/>
    <mergeCell ref="E178:F178"/>
    <mergeCell ref="G178:H178"/>
    <mergeCell ref="I178:J178"/>
    <mergeCell ref="K178:L178"/>
    <mergeCell ref="A185:B185"/>
    <mergeCell ref="O178:P178"/>
    <mergeCell ref="C177:P177"/>
    <mergeCell ref="A191:B191"/>
    <mergeCell ref="A192:B192"/>
    <mergeCell ref="A197:B197"/>
    <mergeCell ref="C178:D178"/>
    <mergeCell ref="A178:B179"/>
    <mergeCell ref="A181:B181"/>
    <mergeCell ref="A182:B182"/>
    <mergeCell ref="A183:B183"/>
    <mergeCell ref="A202:B202"/>
    <mergeCell ref="A203:B203"/>
    <mergeCell ref="A193:B193"/>
    <mergeCell ref="A194:B194"/>
    <mergeCell ref="A195:B195"/>
    <mergeCell ref="A196:B196"/>
    <mergeCell ref="A199:B199"/>
    <mergeCell ref="A200:B200"/>
    <mergeCell ref="A198:B198"/>
    <mergeCell ref="A201:B201"/>
    <mergeCell ref="A214:B214"/>
    <mergeCell ref="A215:B215"/>
    <mergeCell ref="A208:B208"/>
    <mergeCell ref="A209:B209"/>
    <mergeCell ref="A210:B210"/>
    <mergeCell ref="A211:B211"/>
    <mergeCell ref="A212:B212"/>
    <mergeCell ref="A213:B213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  <rowBreaks count="1" manualBreakCount="1"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</cp:lastModifiedBy>
  <cp:lastPrinted>2009-02-24T09:49:48Z</cp:lastPrinted>
  <dcterms:created xsi:type="dcterms:W3CDTF">2006-02-24T09:38:25Z</dcterms:created>
  <dcterms:modified xsi:type="dcterms:W3CDTF">2010-08-03T10:09:24Z</dcterms:modified>
  <cp:category/>
  <cp:version/>
  <cp:contentType/>
  <cp:contentStatus/>
</cp:coreProperties>
</file>